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4755" windowHeight="8265" activeTab="2"/>
  </bookViews>
  <sheets>
    <sheet name="2 sample t-test data" sheetId="5" r:id="rId1"/>
    <sheet name="Sheet1" sheetId="6" r:id="rId2"/>
    <sheet name="Sheet2" sheetId="7" r:id="rId3"/>
  </sheets>
  <calcPr calcId="125725"/>
  <fileRecoveryPr repairLoad="1"/>
</workbook>
</file>

<file path=xl/calcChain.xml><?xml version="1.0" encoding="utf-8"?>
<calcChain xmlns="http://schemas.openxmlformats.org/spreadsheetml/2006/main">
  <c r="U3" i="7"/>
  <c r="U4"/>
  <c r="U5"/>
  <c r="V39" l="1"/>
  <c r="U39"/>
  <c r="T39"/>
  <c r="S39"/>
  <c r="R39"/>
  <c r="V38"/>
  <c r="U38"/>
  <c r="T38"/>
  <c r="S38"/>
  <c r="R38"/>
  <c r="V37"/>
  <c r="U37"/>
  <c r="T37"/>
  <c r="S37"/>
  <c r="R37"/>
  <c r="V36"/>
  <c r="U36"/>
  <c r="T36"/>
  <c r="S36"/>
  <c r="R36"/>
  <c r="V35"/>
  <c r="U35"/>
  <c r="T35"/>
  <c r="S35"/>
  <c r="R35"/>
  <c r="V34"/>
  <c r="U34"/>
  <c r="T34"/>
  <c r="S34"/>
  <c r="R34"/>
  <c r="V33"/>
  <c r="U33"/>
  <c r="T33"/>
  <c r="S33"/>
  <c r="R33"/>
  <c r="V32"/>
  <c r="U32"/>
  <c r="T32"/>
  <c r="S32"/>
  <c r="R32"/>
  <c r="V31"/>
  <c r="U31"/>
  <c r="T31"/>
  <c r="S31"/>
  <c r="R31"/>
  <c r="V30"/>
  <c r="U30"/>
  <c r="T30"/>
  <c r="S30"/>
  <c r="R30"/>
  <c r="V25"/>
  <c r="U25"/>
  <c r="T25"/>
  <c r="S25"/>
  <c r="R25"/>
  <c r="V24"/>
  <c r="U24"/>
  <c r="T24"/>
  <c r="S24"/>
  <c r="R24"/>
  <c r="V23"/>
  <c r="U23"/>
  <c r="T23"/>
  <c r="S23"/>
  <c r="R23"/>
  <c r="V22"/>
  <c r="U22"/>
  <c r="T22"/>
  <c r="S22"/>
  <c r="R22"/>
  <c r="V21"/>
  <c r="U21"/>
  <c r="T21"/>
  <c r="S21"/>
  <c r="R21"/>
  <c r="V20"/>
  <c r="U20"/>
  <c r="T20"/>
  <c r="S20"/>
  <c r="R20"/>
  <c r="V19"/>
  <c r="U19"/>
  <c r="T19"/>
  <c r="S19"/>
  <c r="R19"/>
  <c r="V18"/>
  <c r="U18"/>
  <c r="T18"/>
  <c r="S18"/>
  <c r="R18"/>
  <c r="V17"/>
  <c r="U17"/>
  <c r="T17"/>
  <c r="S17"/>
  <c r="R17"/>
  <c r="V16"/>
  <c r="U16"/>
  <c r="T16"/>
  <c r="S16"/>
  <c r="R16"/>
  <c r="Q39"/>
  <c r="Q38"/>
  <c r="Q37"/>
  <c r="Q36"/>
  <c r="Q35"/>
  <c r="Q34"/>
  <c r="Q33"/>
  <c r="Q32"/>
  <c r="Q31"/>
  <c r="Q30"/>
  <c r="Q25"/>
  <c r="Q24"/>
  <c r="Q23"/>
  <c r="Q22"/>
  <c r="Q21"/>
  <c r="Q20"/>
  <c r="Q19"/>
  <c r="Q18"/>
  <c r="Q17"/>
  <c r="Q16"/>
  <c r="P39"/>
  <c r="P38"/>
  <c r="P37"/>
  <c r="P36"/>
  <c r="P35"/>
  <c r="P34"/>
  <c r="P33"/>
  <c r="P32"/>
  <c r="P31"/>
  <c r="P30"/>
  <c r="P25"/>
  <c r="P24"/>
  <c r="P23"/>
  <c r="P22"/>
  <c r="P21"/>
  <c r="P20"/>
  <c r="P19"/>
  <c r="P18"/>
  <c r="P17"/>
  <c r="P16"/>
  <c r="O39"/>
  <c r="O38"/>
  <c r="O37"/>
  <c r="O36"/>
  <c r="O35"/>
  <c r="O34"/>
  <c r="O33"/>
  <c r="O32"/>
  <c r="O31"/>
  <c r="O30"/>
  <c r="O25"/>
  <c r="O24"/>
  <c r="O23"/>
  <c r="O22"/>
  <c r="O21"/>
  <c r="O20"/>
  <c r="O19"/>
  <c r="O18"/>
  <c r="O17"/>
  <c r="O16"/>
  <c r="N39"/>
  <c r="N38"/>
  <c r="N37"/>
  <c r="N36"/>
  <c r="N35"/>
  <c r="N34"/>
  <c r="N33"/>
  <c r="N32"/>
  <c r="N31"/>
  <c r="N30"/>
  <c r="N25"/>
  <c r="N24"/>
  <c r="N23"/>
  <c r="N22"/>
  <c r="N21"/>
  <c r="N20"/>
  <c r="N19"/>
  <c r="N18"/>
  <c r="N17"/>
  <c r="N16"/>
  <c r="V11" l="1"/>
  <c r="U11"/>
  <c r="T11"/>
  <c r="S11"/>
  <c r="R11"/>
  <c r="Q11"/>
  <c r="P11"/>
  <c r="O11"/>
  <c r="V10"/>
  <c r="U10"/>
  <c r="T10"/>
  <c r="S10"/>
  <c r="R10"/>
  <c r="Q10"/>
  <c r="P10"/>
  <c r="O10"/>
  <c r="V9"/>
  <c r="U9"/>
  <c r="T9"/>
  <c r="S9"/>
  <c r="R9"/>
  <c r="Q9"/>
  <c r="P9"/>
  <c r="O9"/>
  <c r="V8"/>
  <c r="U8"/>
  <c r="T8"/>
  <c r="S8"/>
  <c r="R8"/>
  <c r="Q8"/>
  <c r="P8"/>
  <c r="O8"/>
  <c r="V7"/>
  <c r="U7"/>
  <c r="T7"/>
  <c r="S7"/>
  <c r="R7"/>
  <c r="Q7"/>
  <c r="P7"/>
  <c r="O7"/>
  <c r="V6"/>
  <c r="U6"/>
  <c r="T6"/>
  <c r="S6"/>
  <c r="R6"/>
  <c r="Q6"/>
  <c r="P6"/>
  <c r="O6"/>
  <c r="V5"/>
  <c r="T5"/>
  <c r="S5"/>
  <c r="R5"/>
  <c r="Q5"/>
  <c r="P5"/>
  <c r="O5"/>
  <c r="N11"/>
  <c r="N10"/>
  <c r="N9"/>
  <c r="N8"/>
  <c r="N7"/>
  <c r="N6"/>
  <c r="N5"/>
  <c r="V4"/>
  <c r="T4"/>
  <c r="S4"/>
  <c r="R4"/>
  <c r="Q4"/>
  <c r="P4"/>
  <c r="O4"/>
  <c r="N4"/>
  <c r="V3"/>
  <c r="T3"/>
  <c r="S3"/>
  <c r="R3"/>
  <c r="Q3"/>
  <c r="P3"/>
  <c r="O3"/>
  <c r="N3"/>
  <c r="G1" i="6"/>
  <c r="E1"/>
  <c r="D1"/>
  <c r="L26" i="5"/>
  <c r="L24"/>
  <c r="X3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I3"/>
  <c r="I2"/>
  <c r="Q3"/>
  <c r="Q2"/>
  <c r="O3"/>
  <c r="N3"/>
  <c r="O2"/>
  <c r="N2"/>
  <c r="L3"/>
  <c r="K3"/>
  <c r="L2"/>
  <c r="K2"/>
</calcChain>
</file>

<file path=xl/sharedStrings.xml><?xml version="1.0" encoding="utf-8"?>
<sst xmlns="http://schemas.openxmlformats.org/spreadsheetml/2006/main" count="97" uniqueCount="54">
  <si>
    <t>Female English</t>
  </si>
  <si>
    <t>Female Math</t>
  </si>
  <si>
    <t xml:space="preserve">Male English </t>
  </si>
  <si>
    <t>Male Math</t>
  </si>
  <si>
    <t>Before</t>
  </si>
  <si>
    <t>After</t>
  </si>
  <si>
    <t>Twin 1- birth parents</t>
  </si>
  <si>
    <t>Twin 2- someone else</t>
  </si>
  <si>
    <t>unequal</t>
  </si>
  <si>
    <t>t-Test: Two-Sample Assuming Unequal Variances</t>
  </si>
  <si>
    <t>Variable 1</t>
  </si>
  <si>
    <t>Variable 2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</si>
  <si>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</si>
  <si>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</si>
  <si>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</si>
  <si>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</si>
  <si>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</si>
  <si>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</si>
  <si>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</si>
  <si>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</si>
  <si>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</si>
  <si>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</si>
  <si>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t-Test: Paired Two Sample for Means</t>
  </si>
  <si>
    <t>Pearson Correlation</t>
  </si>
  <si>
    <t>Column1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</si>
  <si>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</si>
  <si>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</si>
  <si>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</si>
  <si>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</si>
  <si>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</si>
  <si>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</si>
  <si>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</si>
  <si>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</si>
  <si>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</si>
  <si>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</si>
  <si>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</si>
  <si>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</si>
  <si>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Confidence Level(95.0%)</t>
  </si>
  <si>
    <t>t-Test: Two-Sample Assuming Equal Variances</t>
  </si>
  <si>
    <t>Pooled Variance</t>
  </si>
  <si>
    <t>Population</t>
  </si>
  <si>
    <t>Violent</t>
  </si>
  <si>
    <t>Murder</t>
  </si>
  <si>
    <t>rape</t>
  </si>
  <si>
    <t>Robbery</t>
  </si>
  <si>
    <t>agg assault</t>
  </si>
  <si>
    <t>property</t>
  </si>
  <si>
    <t>burglary</t>
  </si>
  <si>
    <t>larceny-theft</t>
  </si>
  <si>
    <t>MVT</t>
  </si>
  <si>
    <t>Anniston</t>
  </si>
  <si>
    <t>Alabama</t>
  </si>
  <si>
    <t>U.S.</t>
  </si>
  <si>
    <t>Burglary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</si>
</sst>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name val="Calibri"/>
      <family val="2"/>
      <scheme val="minor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/>
    <xf numFmtId="2" fontId="0" fillId="0" borderId="0" xfId="0" applyNumberForma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Font="1"/>
    <xf numFmtId="164" fontId="4" fillId="0" borderId="0" xfId="1" applyNumberFormat="1" applyFont="1" applyFill="1" applyBorder="1" applyAlignment="1">
      <alignment horizontal="right" wrapText="1"/>
    </xf>
    <xf numFmtId="3" fontId="0" fillId="0" borderId="0" xfId="0" applyNumberFormat="1" applyAlignment="1">
      <alignment wrapText="1"/>
    </xf>
    <xf numFmtId="0" fontId="0" fillId="0" borderId="0" xfId="0" applyAlignment="1">
      <alignment wrapText="1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Fill="1"/>
    <xf numFmtId="3" fontId="5" fillId="0" borderId="0" xfId="0" applyNumberFormat="1" applyFont="1" applyFill="1" applyAlignment="1">
      <alignment horizontal="right"/>
    </xf>
    <xf numFmtId="1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Larceny-theft</a:t>
            </a:r>
            <a:r>
              <a:rPr lang="en-US" baseline="0"/>
              <a:t> (2010-2018)</a:t>
            </a:r>
            <a:endParaRPr lang="en-US"/>
          </a:p>
        </c:rich>
      </c:tx>
      <c:layout/>
      <c:overlay val="1"/>
    </c:title>
    <c:plotArea>
      <c:layout/>
      <c:lineChart>
        <c:grouping val="standard"/>
        <c:ser>
          <c:idx val="0"/>
          <c:order val="0"/>
          <c:tx>
            <c:strRef>
              <c:f>Sheet2!$AA$2</c:f>
              <c:strCache>
                <c:ptCount val="1"/>
                <c:pt idx="0">
                  <c:v>Anniston</c:v>
                </c:pt>
              </c:strCache>
            </c:strRef>
          </c:tx>
          <c:marker>
            <c:symbol val="none"/>
          </c:marker>
          <c:cat>
            <c:numRef>
              <c:f>Sheet2!$Z$3:$Z$11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Sheet2!$AA$3:$AA$11</c:f>
              <c:numCache>
                <c:formatCode>General</c:formatCode>
                <c:ptCount val="9"/>
                <c:pt idx="0">
                  <c:v>4670</c:v>
                </c:pt>
                <c:pt idx="1">
                  <c:v>5285</c:v>
                </c:pt>
                <c:pt idx="2">
                  <c:v>6512</c:v>
                </c:pt>
                <c:pt idx="3">
                  <c:v>4945</c:v>
                </c:pt>
                <c:pt idx="4">
                  <c:v>4294</c:v>
                </c:pt>
                <c:pt idx="5">
                  <c:v>4349</c:v>
                </c:pt>
                <c:pt idx="6">
                  <c:v>3999</c:v>
                </c:pt>
                <c:pt idx="7">
                  <c:v>3188</c:v>
                </c:pt>
                <c:pt idx="8">
                  <c:v>5238</c:v>
                </c:pt>
              </c:numCache>
            </c:numRef>
          </c:val>
        </c:ser>
        <c:ser>
          <c:idx val="1"/>
          <c:order val="1"/>
          <c:tx>
            <c:strRef>
              <c:f>Sheet2!$AB$2</c:f>
              <c:strCache>
                <c:ptCount val="1"/>
                <c:pt idx="0">
                  <c:v>Alabama</c:v>
                </c:pt>
              </c:strCache>
            </c:strRef>
          </c:tx>
          <c:marker>
            <c:symbol val="none"/>
          </c:marker>
          <c:cat>
            <c:numRef>
              <c:f>Sheet2!$Z$3:$Z$11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Sheet2!$AB$3:$AB$11</c:f>
              <c:numCache>
                <c:formatCode>General</c:formatCode>
                <c:ptCount val="9"/>
                <c:pt idx="0">
                  <c:v>2415</c:v>
                </c:pt>
                <c:pt idx="1">
                  <c:v>2319</c:v>
                </c:pt>
                <c:pt idx="2">
                  <c:v>2315</c:v>
                </c:pt>
                <c:pt idx="3">
                  <c:v>2252</c:v>
                </c:pt>
                <c:pt idx="4">
                  <c:v>2150</c:v>
                </c:pt>
                <c:pt idx="5">
                  <c:v>2041</c:v>
                </c:pt>
                <c:pt idx="6">
                  <c:v>2006</c:v>
                </c:pt>
                <c:pt idx="7">
                  <c:v>2045</c:v>
                </c:pt>
                <c:pt idx="8">
                  <c:v>1959</c:v>
                </c:pt>
              </c:numCache>
            </c:numRef>
          </c:val>
        </c:ser>
        <c:ser>
          <c:idx val="2"/>
          <c:order val="2"/>
          <c:tx>
            <c:strRef>
              <c:f>Sheet2!$AC$2</c:f>
              <c:strCache>
                <c:ptCount val="1"/>
                <c:pt idx="0">
                  <c:v>U.S.</c:v>
                </c:pt>
              </c:strCache>
            </c:strRef>
          </c:tx>
          <c:marker>
            <c:symbol val="none"/>
          </c:marker>
          <c:cat>
            <c:numRef>
              <c:f>Sheet2!$Z$3:$Z$11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Sheet2!$AC$3:$AC$11</c:f>
              <c:numCache>
                <c:formatCode>General</c:formatCode>
                <c:ptCount val="9"/>
                <c:pt idx="0">
                  <c:v>2006</c:v>
                </c:pt>
                <c:pt idx="1">
                  <c:v>1974</c:v>
                </c:pt>
                <c:pt idx="2">
                  <c:v>1965</c:v>
                </c:pt>
                <c:pt idx="3">
                  <c:v>1902</c:v>
                </c:pt>
                <c:pt idx="4">
                  <c:v>1822</c:v>
                </c:pt>
                <c:pt idx="5">
                  <c:v>1784</c:v>
                </c:pt>
                <c:pt idx="6">
                  <c:v>1745</c:v>
                </c:pt>
                <c:pt idx="7">
                  <c:v>1696</c:v>
                </c:pt>
                <c:pt idx="8">
                  <c:v>1595</c:v>
                </c:pt>
              </c:numCache>
            </c:numRef>
          </c:val>
        </c:ser>
        <c:marker val="1"/>
        <c:axId val="157378816"/>
        <c:axId val="163201408"/>
      </c:lineChart>
      <c:catAx>
        <c:axId val="157378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</a:p>
            </c:rich>
          </c:tx>
          <c:layout/>
        </c:title>
        <c:numFmt formatCode="General" sourceLinked="1"/>
        <c:tickLblPos val="nextTo"/>
        <c:crossAx val="163201408"/>
        <c:crosses val="autoZero"/>
        <c:auto val="1"/>
        <c:lblAlgn val="ctr"/>
        <c:lblOffset val="100"/>
      </c:catAx>
      <c:valAx>
        <c:axId val="16320140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Rate</a:t>
                </a:r>
                <a:r>
                  <a:rPr lang="en-US" baseline="0"/>
                  <a:t> per 100,000</a:t>
                </a:r>
                <a:endParaRPr lang="en-US"/>
              </a:p>
            </c:rich>
          </c:tx>
          <c:layout/>
        </c:title>
        <c:numFmt formatCode="General" sourceLinked="1"/>
        <c:tickLblPos val="nextTo"/>
        <c:crossAx val="1573788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457200</xdr:colOff>
      <xdr:row>6</xdr:row>
      <xdr:rowOff>104775</xdr:rowOff>
    </xdr:from>
    <xdr:to>
      <xdr:col>38</xdr:col>
      <xdr:colOff>152400</xdr:colOff>
      <xdr:row>20</xdr:row>
      <xdr:rowOff>171450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08"/>
  <sheetViews>
    <sheetView topLeftCell="A76" workbookViewId="0">
      <selection activeCell="O35" sqref="O35"/>
    </sheetView>
  </sheetViews>
  <sheetFormatPr defaultRowHeight="15"/>
  <cols>
    <col min="1" max="1" width="12" style="1" customWidth="1"/>
    <col min="2" max="2" width="14.28515625" style="1" customWidth="1"/>
    <col min="3" max="3" width="12.28515625" style="1" customWidth="1"/>
    <col min="4" max="4" width="12.85546875" style="1" customWidth="1"/>
    <col min="5" max="6" width="9.140625" style="1"/>
    <col min="7" max="7" width="12.28515625" style="1" customWidth="1"/>
    <col min="8" max="16384" width="9.140625" style="1"/>
  </cols>
  <sheetData>
    <row r="1" spans="1:24">
      <c r="A1" s="1" t="s">
        <v>2</v>
      </c>
      <c r="B1" s="1" t="s">
        <v>0</v>
      </c>
      <c r="C1" s="1" t="s">
        <v>3</v>
      </c>
      <c r="D1" s="1" t="s">
        <v>1</v>
      </c>
      <c r="E1" s="1" t="s">
        <v>4</v>
      </c>
      <c r="F1" s="1" t="s">
        <v>5</v>
      </c>
      <c r="G1" s="1" t="s">
        <v>6</v>
      </c>
      <c r="H1" s="1" t="s">
        <v>7</v>
      </c>
      <c r="U1" s="6" t="s">
        <v>24</v>
      </c>
      <c r="V1" s="6"/>
    </row>
    <row r="2" spans="1:24">
      <c r="A2" s="2">
        <v>79.64</v>
      </c>
      <c r="B2" s="2">
        <v>69.81</v>
      </c>
      <c r="C2" s="2">
        <v>47.62</v>
      </c>
      <c r="D2" s="2">
        <v>35.32</v>
      </c>
      <c r="E2" s="1">
        <v>6.25</v>
      </c>
      <c r="F2" s="1">
        <v>6.85</v>
      </c>
      <c r="G2" s="1">
        <v>113</v>
      </c>
      <c r="H2" s="1">
        <v>109</v>
      </c>
      <c r="I2" s="1">
        <f>+(G2-H2)</f>
        <v>4</v>
      </c>
      <c r="K2" s="1">
        <f>STDEV(A2:A184)</f>
        <v>8.048819463977587</v>
      </c>
      <c r="L2" s="1">
        <f>STDEV(B2:B208)</f>
        <v>5.5597752769640154</v>
      </c>
      <c r="N2" s="1">
        <f>+(K2*K2)</f>
        <v>64.783494763704454</v>
      </c>
      <c r="O2" s="1">
        <f t="shared" ref="O2:O3" si="0">+(L2*L2)</f>
        <v>30.911101130340295</v>
      </c>
      <c r="Q2" s="1">
        <f>+(N2/O2)</f>
        <v>2.0958002916342973</v>
      </c>
      <c r="R2" s="1" t="s">
        <v>8</v>
      </c>
      <c r="U2" s="3"/>
      <c r="V2" s="3"/>
    </row>
    <row r="3" spans="1:24">
      <c r="A3" s="2">
        <v>69.319999999999993</v>
      </c>
      <c r="B3" s="2">
        <v>77.17</v>
      </c>
      <c r="C3" s="2">
        <v>51.08</v>
      </c>
      <c r="D3" s="2">
        <v>40.380000000000003</v>
      </c>
      <c r="E3" s="1">
        <v>2.96</v>
      </c>
      <c r="F3" s="1">
        <v>4.78</v>
      </c>
      <c r="G3" s="1">
        <v>94</v>
      </c>
      <c r="H3" s="1">
        <v>100</v>
      </c>
      <c r="I3" s="1">
        <f t="shared" ref="I3:I33" si="1">+(G3-H3)</f>
        <v>-6</v>
      </c>
      <c r="K3" s="1">
        <f>STDEV(C2:C184)</f>
        <v>6.652241092554612</v>
      </c>
      <c r="L3" s="1">
        <f>STDEV(D2:D208)</f>
        <v>9.6797741283091785</v>
      </c>
      <c r="N3" s="1">
        <f t="shared" ref="N3" si="2">+(K3*K3)</f>
        <v>44.252311553472175</v>
      </c>
      <c r="O3" s="1">
        <f t="shared" si="0"/>
        <v>93.698027175083723</v>
      </c>
      <c r="Q3" s="1">
        <f>+(O3/N3)</f>
        <v>2.1173589330325475</v>
      </c>
      <c r="R3" s="1" t="s">
        <v>8</v>
      </c>
      <c r="U3" s="3" t="s">
        <v>12</v>
      </c>
      <c r="V3" s="3">
        <v>-2.90625</v>
      </c>
      <c r="X3" s="1">
        <f>+( -2.90625 +3.206968)</f>
        <v>0.30071799999999982</v>
      </c>
    </row>
    <row r="4" spans="1:24">
      <c r="A4" s="2">
        <v>76.75</v>
      </c>
      <c r="B4" s="2">
        <v>85.75</v>
      </c>
      <c r="C4" s="2">
        <v>51.11</v>
      </c>
      <c r="D4" s="2">
        <v>44.7</v>
      </c>
      <c r="E4" s="1">
        <v>4.95</v>
      </c>
      <c r="F4" s="1">
        <v>5.57</v>
      </c>
      <c r="G4" s="1">
        <v>99</v>
      </c>
      <c r="H4" s="1">
        <v>86</v>
      </c>
      <c r="I4" s="1">
        <f t="shared" si="1"/>
        <v>13</v>
      </c>
      <c r="U4" s="3" t="s">
        <v>25</v>
      </c>
      <c r="V4" s="3">
        <v>1.5724181186692534</v>
      </c>
    </row>
    <row r="5" spans="1:24">
      <c r="A5" s="2">
        <v>85.67</v>
      </c>
      <c r="B5" s="2">
        <v>79.61</v>
      </c>
      <c r="C5" s="2">
        <v>53.06</v>
      </c>
      <c r="D5" s="2">
        <v>45.79</v>
      </c>
      <c r="E5" s="1">
        <v>3.94</v>
      </c>
      <c r="F5" s="1">
        <v>4.01</v>
      </c>
      <c r="G5" s="1">
        <v>77</v>
      </c>
      <c r="H5" s="1">
        <v>80</v>
      </c>
      <c r="I5" s="1">
        <f t="shared" si="1"/>
        <v>-3</v>
      </c>
      <c r="U5" s="3" t="s">
        <v>26</v>
      </c>
      <c r="V5" s="3">
        <v>-2.5</v>
      </c>
    </row>
    <row r="6" spans="1:24">
      <c r="A6" s="2">
        <v>72.8</v>
      </c>
      <c r="B6" s="2">
        <v>85.45</v>
      </c>
      <c r="C6" s="2">
        <v>53.71</v>
      </c>
      <c r="D6" s="2">
        <v>46.14</v>
      </c>
      <c r="E6" s="1">
        <v>4.8499999999999996</v>
      </c>
      <c r="F6" s="1">
        <v>5.91</v>
      </c>
      <c r="G6" s="1">
        <v>81</v>
      </c>
      <c r="H6" s="1">
        <v>95</v>
      </c>
      <c r="I6" s="1">
        <f t="shared" si="1"/>
        <v>-14</v>
      </c>
      <c r="K6" s="1" t="s">
        <v>9</v>
      </c>
      <c r="L6"/>
      <c r="M6"/>
      <c r="U6" s="3" t="s">
        <v>27</v>
      </c>
      <c r="V6" s="3">
        <v>1</v>
      </c>
    </row>
    <row r="7" spans="1:24" ht="15.75" thickBot="1">
      <c r="A7" s="2">
        <v>87.73</v>
      </c>
      <c r="B7" s="2">
        <v>81.739999999999995</v>
      </c>
      <c r="C7" s="2">
        <v>54.12</v>
      </c>
      <c r="D7" s="2">
        <v>46.25</v>
      </c>
      <c r="E7" s="1">
        <v>4.8099999999999996</v>
      </c>
      <c r="F7" s="1">
        <v>5.34</v>
      </c>
      <c r="G7" s="1">
        <v>91</v>
      </c>
      <c r="H7" s="1">
        <v>106</v>
      </c>
      <c r="I7" s="1">
        <f t="shared" si="1"/>
        <v>-15</v>
      </c>
      <c r="K7"/>
      <c r="L7"/>
      <c r="M7"/>
      <c r="U7" s="3" t="s">
        <v>28</v>
      </c>
      <c r="V7" s="3">
        <v>8.8949401165729807</v>
      </c>
    </row>
    <row r="8" spans="1:24">
      <c r="A8" s="2">
        <v>69.48</v>
      </c>
      <c r="B8" s="2">
        <v>80.459999999999994</v>
      </c>
      <c r="C8" s="2">
        <v>54.69</v>
      </c>
      <c r="D8" s="2">
        <v>46.3</v>
      </c>
      <c r="E8" s="1">
        <v>6.6</v>
      </c>
      <c r="F8" s="1">
        <v>6.09</v>
      </c>
      <c r="G8" s="1">
        <v>111</v>
      </c>
      <c r="H8" s="1">
        <v>117</v>
      </c>
      <c r="I8" s="1">
        <f t="shared" si="1"/>
        <v>-6</v>
      </c>
      <c r="K8" s="5"/>
      <c r="L8" s="5" t="s">
        <v>10</v>
      </c>
      <c r="M8" s="5" t="s">
        <v>11</v>
      </c>
      <c r="U8" s="3" t="s">
        <v>29</v>
      </c>
      <c r="V8" s="3">
        <v>79.119959677419359</v>
      </c>
    </row>
    <row r="9" spans="1:24">
      <c r="A9" s="2">
        <v>75.05</v>
      </c>
      <c r="B9" s="2">
        <v>88.15</v>
      </c>
      <c r="C9" s="2">
        <v>54.73</v>
      </c>
      <c r="D9" s="2">
        <v>46.66</v>
      </c>
      <c r="E9" s="1">
        <v>5.33</v>
      </c>
      <c r="F9" s="1">
        <v>5.84</v>
      </c>
      <c r="G9" s="1">
        <v>104</v>
      </c>
      <c r="H9" s="1">
        <v>107</v>
      </c>
      <c r="I9" s="1">
        <f t="shared" si="1"/>
        <v>-3</v>
      </c>
      <c r="K9" s="3" t="s">
        <v>12</v>
      </c>
      <c r="L9" s="3">
        <v>66.628961748633884</v>
      </c>
      <c r="M9" s="3">
        <v>64.310096618357505</v>
      </c>
      <c r="O9" s="1" t="s">
        <v>22</v>
      </c>
      <c r="P9"/>
      <c r="Q9"/>
      <c r="U9" s="3" t="s">
        <v>30</v>
      </c>
      <c r="V9" s="3">
        <v>-0.79183686027316069</v>
      </c>
    </row>
    <row r="10" spans="1:24" ht="15.75" thickBot="1">
      <c r="A10" s="2">
        <v>59.83</v>
      </c>
      <c r="B10" s="2">
        <v>87.76</v>
      </c>
      <c r="C10" s="2">
        <v>55.54</v>
      </c>
      <c r="D10" s="2">
        <v>46.68</v>
      </c>
      <c r="E10" s="1">
        <v>5.19</v>
      </c>
      <c r="F10" s="1">
        <v>4.1900000000000004</v>
      </c>
      <c r="G10" s="1">
        <v>85</v>
      </c>
      <c r="H10" s="1">
        <v>85</v>
      </c>
      <c r="I10" s="1">
        <f t="shared" si="1"/>
        <v>0</v>
      </c>
      <c r="K10" s="3" t="s">
        <v>13</v>
      </c>
      <c r="L10" s="3">
        <v>44.252311553472175</v>
      </c>
      <c r="M10" s="3">
        <v>93.698027175083723</v>
      </c>
      <c r="O10"/>
      <c r="P10"/>
      <c r="Q10"/>
      <c r="U10" s="3" t="s">
        <v>31</v>
      </c>
      <c r="V10" s="3">
        <v>-5.7636524770981724E-2</v>
      </c>
    </row>
    <row r="11" spans="1:24">
      <c r="A11" s="2">
        <v>84.65</v>
      </c>
      <c r="B11" s="2">
        <v>78.2</v>
      </c>
      <c r="C11" s="2">
        <v>55.84</v>
      </c>
      <c r="D11" s="2">
        <v>46.99</v>
      </c>
      <c r="E11" s="1">
        <v>4.88</v>
      </c>
      <c r="F11" s="1">
        <v>5.75</v>
      </c>
      <c r="G11" s="1">
        <v>66</v>
      </c>
      <c r="H11" s="1">
        <v>84</v>
      </c>
      <c r="I11" s="1">
        <f t="shared" si="1"/>
        <v>-18</v>
      </c>
      <c r="K11" s="3" t="s">
        <v>14</v>
      </c>
      <c r="L11" s="3">
        <v>183</v>
      </c>
      <c r="M11" s="3">
        <v>207</v>
      </c>
      <c r="O11" s="5"/>
      <c r="P11" s="5" t="s">
        <v>10</v>
      </c>
      <c r="Q11" s="5" t="s">
        <v>11</v>
      </c>
      <c r="U11" s="3" t="s">
        <v>32</v>
      </c>
      <c r="V11" s="3">
        <v>32</v>
      </c>
    </row>
    <row r="12" spans="1:24">
      <c r="A12" s="2">
        <v>65.260000000000005</v>
      </c>
      <c r="B12" s="2">
        <v>87</v>
      </c>
      <c r="C12" s="2">
        <v>56.32</v>
      </c>
      <c r="D12" s="2">
        <v>47.07</v>
      </c>
      <c r="E12" s="1">
        <v>5.75</v>
      </c>
      <c r="F12" s="1">
        <v>6.25</v>
      </c>
      <c r="G12" s="1">
        <v>111</v>
      </c>
      <c r="H12" s="1">
        <v>125</v>
      </c>
      <c r="I12" s="1">
        <f t="shared" si="1"/>
        <v>-14</v>
      </c>
      <c r="K12" s="3" t="s">
        <v>15</v>
      </c>
      <c r="L12" s="3">
        <v>0</v>
      </c>
      <c r="M12" s="3"/>
      <c r="O12" s="3" t="s">
        <v>12</v>
      </c>
      <c r="P12" s="3">
        <v>93.21875</v>
      </c>
      <c r="Q12" s="3">
        <v>96.125</v>
      </c>
      <c r="U12" s="3" t="s">
        <v>33</v>
      </c>
      <c r="V12" s="3">
        <v>-19</v>
      </c>
    </row>
    <row r="13" spans="1:24">
      <c r="A13" s="2">
        <v>84.96</v>
      </c>
      <c r="B13" s="2">
        <v>75.69</v>
      </c>
      <c r="C13" s="2">
        <v>56.81</v>
      </c>
      <c r="D13" s="2">
        <v>47.1</v>
      </c>
      <c r="E13" s="1">
        <v>5.26</v>
      </c>
      <c r="F13" s="1">
        <v>7.23</v>
      </c>
      <c r="G13" s="1">
        <v>51</v>
      </c>
      <c r="H13" s="1">
        <v>66</v>
      </c>
      <c r="I13" s="1">
        <f t="shared" si="1"/>
        <v>-15</v>
      </c>
      <c r="K13" s="3" t="s">
        <v>16</v>
      </c>
      <c r="L13" s="3">
        <v>367</v>
      </c>
      <c r="M13" s="3"/>
      <c r="O13" s="3" t="s">
        <v>13</v>
      </c>
      <c r="P13" s="3">
        <v>230.17641129032259</v>
      </c>
      <c r="Q13" s="3">
        <v>191.98387096774192</v>
      </c>
      <c r="U13" s="3" t="s">
        <v>34</v>
      </c>
      <c r="V13" s="3">
        <v>13</v>
      </c>
    </row>
    <row r="14" spans="1:24">
      <c r="A14" s="2">
        <v>82.95</v>
      </c>
      <c r="B14" s="2">
        <v>84.14</v>
      </c>
      <c r="C14" s="2">
        <v>57.54</v>
      </c>
      <c r="D14" s="2">
        <v>47.42</v>
      </c>
      <c r="E14" s="1">
        <v>3.16</v>
      </c>
      <c r="F14" s="1">
        <v>4.55</v>
      </c>
      <c r="G14" s="1">
        <v>109</v>
      </c>
      <c r="H14" s="1">
        <v>108</v>
      </c>
      <c r="I14" s="1">
        <f t="shared" si="1"/>
        <v>1</v>
      </c>
      <c r="K14" s="3" t="s">
        <v>17</v>
      </c>
      <c r="L14" s="3">
        <v>2.7826002109087922</v>
      </c>
      <c r="M14" s="3"/>
      <c r="O14" s="3" t="s">
        <v>14</v>
      </c>
      <c r="P14" s="3">
        <v>32</v>
      </c>
      <c r="Q14" s="3">
        <v>32</v>
      </c>
      <c r="U14" s="3" t="s">
        <v>35</v>
      </c>
      <c r="V14" s="3">
        <v>-93</v>
      </c>
    </row>
    <row r="15" spans="1:24">
      <c r="A15" s="2">
        <v>75.56</v>
      </c>
      <c r="B15" s="2">
        <v>81</v>
      </c>
      <c r="C15" s="2">
        <v>57.61</v>
      </c>
      <c r="D15" s="2">
        <v>48.06</v>
      </c>
      <c r="E15" s="1">
        <v>6.65</v>
      </c>
      <c r="F15" s="1">
        <v>6.42</v>
      </c>
      <c r="G15" s="1">
        <v>122</v>
      </c>
      <c r="H15" s="1">
        <v>121</v>
      </c>
      <c r="I15" s="1">
        <f t="shared" si="1"/>
        <v>1</v>
      </c>
      <c r="K15" s="3" t="s">
        <v>18</v>
      </c>
      <c r="L15" s="3">
        <v>2.8356237628417848E-3</v>
      </c>
      <c r="M15" s="3"/>
      <c r="O15" s="3" t="s">
        <v>23</v>
      </c>
      <c r="P15" s="3">
        <v>0.81592905223529399</v>
      </c>
      <c r="Q15" s="3"/>
      <c r="U15" s="3" t="s">
        <v>36</v>
      </c>
      <c r="V15" s="3">
        <v>32</v>
      </c>
    </row>
    <row r="16" spans="1:24" ht="15.75" thickBot="1">
      <c r="A16" s="2">
        <v>88.02</v>
      </c>
      <c r="B16" s="2">
        <v>86.76</v>
      </c>
      <c r="C16" s="2">
        <v>57.78</v>
      </c>
      <c r="D16" s="2">
        <v>48.78</v>
      </c>
      <c r="E16" s="1">
        <v>5.49</v>
      </c>
      <c r="F16" s="1">
        <v>5.25</v>
      </c>
      <c r="G16" s="1">
        <v>97</v>
      </c>
      <c r="H16" s="1">
        <v>98</v>
      </c>
      <c r="I16" s="1">
        <f t="shared" si="1"/>
        <v>-1</v>
      </c>
      <c r="K16" s="3" t="s">
        <v>19</v>
      </c>
      <c r="L16" s="3">
        <v>1.649016151195672</v>
      </c>
      <c r="M16" s="3"/>
      <c r="O16" s="3" t="s">
        <v>15</v>
      </c>
      <c r="P16" s="3">
        <v>0</v>
      </c>
      <c r="Q16" s="3"/>
      <c r="U16" s="4" t="s">
        <v>37</v>
      </c>
      <c r="V16" s="4">
        <v>3.2069678838748565</v>
      </c>
    </row>
    <row r="17" spans="1:17">
      <c r="A17" s="2">
        <v>70.42</v>
      </c>
      <c r="B17" s="2">
        <v>75.069999999999993</v>
      </c>
      <c r="C17" s="2">
        <v>57.95</v>
      </c>
      <c r="D17" s="2">
        <v>49.4</v>
      </c>
      <c r="E17" s="1">
        <v>4.05</v>
      </c>
      <c r="F17" s="1">
        <v>5.59</v>
      </c>
      <c r="G17" s="1">
        <v>82</v>
      </c>
      <c r="H17" s="1">
        <v>94</v>
      </c>
      <c r="I17" s="1">
        <f t="shared" si="1"/>
        <v>-12</v>
      </c>
      <c r="K17" s="3" t="s">
        <v>20</v>
      </c>
      <c r="L17" s="3">
        <v>5.6712475256835695E-3</v>
      </c>
      <c r="M17" s="3"/>
      <c r="O17" s="3" t="s">
        <v>16</v>
      </c>
      <c r="P17" s="3">
        <v>31</v>
      </c>
      <c r="Q17" s="3"/>
    </row>
    <row r="18" spans="1:17" ht="15.75" thickBot="1">
      <c r="A18" s="2">
        <v>85.37</v>
      </c>
      <c r="B18" s="2">
        <v>85.52</v>
      </c>
      <c r="C18" s="2">
        <v>58.1</v>
      </c>
      <c r="D18" s="2">
        <v>50.11</v>
      </c>
      <c r="E18" s="1">
        <v>4.42</v>
      </c>
      <c r="F18" s="1">
        <v>3.96</v>
      </c>
      <c r="G18" s="1">
        <v>100</v>
      </c>
      <c r="H18" s="1">
        <v>88</v>
      </c>
      <c r="I18" s="1">
        <f t="shared" si="1"/>
        <v>12</v>
      </c>
      <c r="K18" s="4" t="s">
        <v>21</v>
      </c>
      <c r="L18" s="4">
        <v>1.9664488739294987</v>
      </c>
      <c r="M18" s="4"/>
      <c r="O18" s="3" t="s">
        <v>17</v>
      </c>
      <c r="P18" s="3">
        <v>-1.8482679419005781</v>
      </c>
      <c r="Q18" s="3"/>
    </row>
    <row r="19" spans="1:17">
      <c r="A19" s="2">
        <v>81.05</v>
      </c>
      <c r="B19" s="2">
        <v>79.14</v>
      </c>
      <c r="C19" s="2">
        <v>58.16</v>
      </c>
      <c r="D19" s="2">
        <v>50.42</v>
      </c>
      <c r="E19" s="1">
        <v>4.99</v>
      </c>
      <c r="F19" s="1">
        <v>5.93</v>
      </c>
      <c r="G19" s="1">
        <v>100</v>
      </c>
      <c r="H19" s="1">
        <v>104</v>
      </c>
      <c r="I19" s="1">
        <f t="shared" si="1"/>
        <v>-4</v>
      </c>
      <c r="O19" s="3" t="s">
        <v>18</v>
      </c>
      <c r="P19" s="3">
        <v>3.706166223507034E-2</v>
      </c>
      <c r="Q19" s="3"/>
    </row>
    <row r="20" spans="1:17">
      <c r="A20" s="2">
        <v>60.96</v>
      </c>
      <c r="B20" s="2">
        <v>85.34</v>
      </c>
      <c r="C20" s="2">
        <v>58.97</v>
      </c>
      <c r="D20" s="2">
        <v>50.7</v>
      </c>
      <c r="E20" s="1">
        <v>5.01</v>
      </c>
      <c r="F20" s="1">
        <v>6.03</v>
      </c>
      <c r="G20" s="1">
        <v>93</v>
      </c>
      <c r="H20" s="1">
        <v>84</v>
      </c>
      <c r="I20" s="1">
        <f t="shared" si="1"/>
        <v>9</v>
      </c>
      <c r="O20" s="3" t="s">
        <v>19</v>
      </c>
      <c r="P20" s="3">
        <v>1.6955187420618447</v>
      </c>
      <c r="Q20" s="3"/>
    </row>
    <row r="21" spans="1:17">
      <c r="A21" s="2">
        <v>71.28</v>
      </c>
      <c r="B21" s="2">
        <v>75.650000000000006</v>
      </c>
      <c r="C21" s="2">
        <v>59.05</v>
      </c>
      <c r="D21" s="2">
        <v>51.14</v>
      </c>
      <c r="E21" s="1">
        <v>4.6900000000000004</v>
      </c>
      <c r="F21" s="1">
        <v>3.72</v>
      </c>
      <c r="G21" s="1">
        <v>99</v>
      </c>
      <c r="H21" s="1">
        <v>95</v>
      </c>
      <c r="I21" s="1">
        <f t="shared" si="1"/>
        <v>4</v>
      </c>
      <c r="O21" s="3" t="s">
        <v>20</v>
      </c>
      <c r="P21" s="3">
        <v>7.4123324470140681E-2</v>
      </c>
      <c r="Q21" s="3"/>
    </row>
    <row r="22" spans="1:17" ht="15.75" thickBot="1">
      <c r="A22" s="2">
        <v>83.23</v>
      </c>
      <c r="B22" s="2">
        <v>74.88</v>
      </c>
      <c r="C22" s="2">
        <v>59.27</v>
      </c>
      <c r="D22" s="2">
        <v>51.3</v>
      </c>
      <c r="G22" s="1">
        <v>109</v>
      </c>
      <c r="H22" s="1">
        <v>98</v>
      </c>
      <c r="I22" s="1">
        <f t="shared" si="1"/>
        <v>11</v>
      </c>
      <c r="O22" s="4" t="s">
        <v>21</v>
      </c>
      <c r="P22" s="4">
        <v>2.0395134384415083</v>
      </c>
      <c r="Q22" s="4"/>
    </row>
    <row r="23" spans="1:17">
      <c r="A23" s="2">
        <v>67.77</v>
      </c>
      <c r="B23" s="2">
        <v>82.8</v>
      </c>
      <c r="C23" s="2">
        <v>59.51</v>
      </c>
      <c r="D23" s="2">
        <v>51.32</v>
      </c>
      <c r="G23" s="1">
        <v>95</v>
      </c>
      <c r="H23" s="1">
        <v>100</v>
      </c>
      <c r="I23" s="1">
        <f t="shared" si="1"/>
        <v>-5</v>
      </c>
    </row>
    <row r="24" spans="1:17">
      <c r="A24" s="2">
        <v>70.349999999999994</v>
      </c>
      <c r="B24" s="2">
        <v>83.75</v>
      </c>
      <c r="C24" s="2">
        <v>59.63</v>
      </c>
      <c r="D24" s="2">
        <v>51.95</v>
      </c>
      <c r="G24" s="1">
        <v>75</v>
      </c>
      <c r="H24" s="1">
        <v>86</v>
      </c>
      <c r="I24" s="1">
        <f t="shared" si="1"/>
        <v>-11</v>
      </c>
      <c r="L24" s="1">
        <f>VAR(C2:C184)</f>
        <v>44.252311553472175</v>
      </c>
    </row>
    <row r="25" spans="1:17">
      <c r="A25" s="2">
        <v>75.44</v>
      </c>
      <c r="B25" s="2">
        <v>78.66</v>
      </c>
      <c r="C25" s="2">
        <v>59.64</v>
      </c>
      <c r="D25" s="2">
        <v>52.03</v>
      </c>
      <c r="G25" s="1">
        <v>104</v>
      </c>
      <c r="H25" s="1">
        <v>103</v>
      </c>
      <c r="I25" s="1">
        <f t="shared" si="1"/>
        <v>1</v>
      </c>
    </row>
    <row r="26" spans="1:17">
      <c r="A26" s="2">
        <v>80.010000000000005</v>
      </c>
      <c r="B26" s="2">
        <v>88.97</v>
      </c>
      <c r="C26" s="2">
        <v>59.68</v>
      </c>
      <c r="D26" s="2">
        <v>52.48</v>
      </c>
      <c r="G26" s="1">
        <v>73</v>
      </c>
      <c r="H26" s="1">
        <v>78</v>
      </c>
      <c r="I26" s="1">
        <f t="shared" si="1"/>
        <v>-5</v>
      </c>
      <c r="L26" s="1">
        <f>+(O3/N3)</f>
        <v>2.1173589330325475</v>
      </c>
    </row>
    <row r="27" spans="1:17">
      <c r="A27" s="2">
        <v>88.24</v>
      </c>
      <c r="B27" s="2">
        <v>81.33</v>
      </c>
      <c r="C27" s="2">
        <v>60.02</v>
      </c>
      <c r="D27" s="2">
        <v>52.83</v>
      </c>
      <c r="G27" s="1">
        <v>88</v>
      </c>
      <c r="H27" s="1">
        <v>99</v>
      </c>
      <c r="I27" s="1">
        <f t="shared" si="1"/>
        <v>-11</v>
      </c>
    </row>
    <row r="28" spans="1:17">
      <c r="A28" s="2">
        <v>79.81</v>
      </c>
      <c r="B28" s="2">
        <v>87.33</v>
      </c>
      <c r="C28" s="2">
        <v>60.05</v>
      </c>
      <c r="D28" s="2">
        <v>53.17</v>
      </c>
      <c r="G28" s="1">
        <v>92</v>
      </c>
      <c r="H28" s="1">
        <v>111</v>
      </c>
      <c r="I28" s="1">
        <f t="shared" si="1"/>
        <v>-19</v>
      </c>
    </row>
    <row r="29" spans="1:17">
      <c r="A29" s="2">
        <v>68.97</v>
      </c>
      <c r="B29" s="2">
        <v>83.14</v>
      </c>
      <c r="C29" s="2">
        <v>60.06</v>
      </c>
      <c r="D29" s="2">
        <v>53.37</v>
      </c>
      <c r="G29" s="1">
        <v>108</v>
      </c>
      <c r="H29" s="1">
        <v>110</v>
      </c>
      <c r="I29" s="1">
        <f t="shared" si="1"/>
        <v>-2</v>
      </c>
    </row>
    <row r="30" spans="1:17">
      <c r="A30" s="2">
        <v>77.42</v>
      </c>
      <c r="B30" s="2">
        <v>83.89</v>
      </c>
      <c r="C30" s="2">
        <v>60.06</v>
      </c>
      <c r="D30" s="2">
        <v>53.49</v>
      </c>
      <c r="G30" s="1">
        <v>88</v>
      </c>
      <c r="H30" s="1">
        <v>83</v>
      </c>
      <c r="I30" s="1">
        <f t="shared" si="1"/>
        <v>5</v>
      </c>
    </row>
    <row r="31" spans="1:17">
      <c r="A31" s="2">
        <v>84.25</v>
      </c>
      <c r="B31" s="2">
        <v>76.69</v>
      </c>
      <c r="C31" s="2">
        <v>60.12</v>
      </c>
      <c r="D31" s="2">
        <v>53.54</v>
      </c>
      <c r="G31" s="1">
        <v>90</v>
      </c>
      <c r="H31" s="1">
        <v>82</v>
      </c>
      <c r="I31" s="1">
        <f t="shared" si="1"/>
        <v>8</v>
      </c>
    </row>
    <row r="32" spans="1:17">
      <c r="A32" s="2">
        <v>80.64</v>
      </c>
      <c r="B32" s="2">
        <v>82.61</v>
      </c>
      <c r="C32" s="2">
        <v>60.13</v>
      </c>
      <c r="D32" s="2">
        <v>53.91</v>
      </c>
      <c r="G32" s="1">
        <v>79</v>
      </c>
      <c r="H32" s="1">
        <v>76</v>
      </c>
      <c r="I32" s="1">
        <f t="shared" si="1"/>
        <v>3</v>
      </c>
    </row>
    <row r="33" spans="1:9">
      <c r="A33" s="2">
        <v>78.84</v>
      </c>
      <c r="B33" s="2">
        <v>74.739999999999995</v>
      </c>
      <c r="C33" s="2">
        <v>60.19</v>
      </c>
      <c r="D33" s="2">
        <v>54.49</v>
      </c>
      <c r="G33" s="1">
        <v>97</v>
      </c>
      <c r="H33" s="1">
        <v>98</v>
      </c>
      <c r="I33" s="1">
        <f t="shared" si="1"/>
        <v>-1</v>
      </c>
    </row>
    <row r="34" spans="1:9">
      <c r="A34" s="2">
        <v>87.6</v>
      </c>
      <c r="B34" s="2">
        <v>88.85</v>
      </c>
      <c r="C34" s="2">
        <v>60.27</v>
      </c>
      <c r="D34" s="2">
        <v>54.49</v>
      </c>
    </row>
    <row r="35" spans="1:9">
      <c r="A35" s="2">
        <v>70.349999999999994</v>
      </c>
      <c r="B35" s="2">
        <v>83.2</v>
      </c>
      <c r="C35" s="2">
        <v>60.57</v>
      </c>
      <c r="D35" s="2">
        <v>54.85</v>
      </c>
    </row>
    <row r="36" spans="1:9">
      <c r="A36" s="2">
        <v>75.66</v>
      </c>
      <c r="B36" s="2">
        <v>85.53</v>
      </c>
      <c r="C36" s="2">
        <v>60.76</v>
      </c>
      <c r="D36" s="2">
        <v>55.19</v>
      </c>
    </row>
    <row r="37" spans="1:9">
      <c r="A37" s="2">
        <v>84.67</v>
      </c>
      <c r="B37" s="2">
        <v>68.27</v>
      </c>
      <c r="C37" s="2">
        <v>60.85</v>
      </c>
      <c r="D37" s="2">
        <v>55.2</v>
      </c>
    </row>
    <row r="38" spans="1:9">
      <c r="A38" s="2">
        <v>100.78</v>
      </c>
      <c r="B38" s="2">
        <v>71.12</v>
      </c>
      <c r="C38" s="2">
        <v>60.88</v>
      </c>
      <c r="D38" s="2">
        <v>55.43</v>
      </c>
    </row>
    <row r="39" spans="1:9">
      <c r="A39" s="2">
        <v>77.09</v>
      </c>
      <c r="B39" s="2">
        <v>84.35</v>
      </c>
      <c r="C39" s="2">
        <v>60.93</v>
      </c>
      <c r="D39" s="2">
        <v>55.72</v>
      </c>
    </row>
    <row r="40" spans="1:9">
      <c r="A40" s="2">
        <v>89.95</v>
      </c>
      <c r="B40" s="2">
        <v>82.77</v>
      </c>
      <c r="C40" s="2">
        <v>61.04</v>
      </c>
      <c r="D40" s="2">
        <v>55.81</v>
      </c>
    </row>
    <row r="41" spans="1:9">
      <c r="A41" s="2">
        <v>87.01</v>
      </c>
      <c r="B41" s="2">
        <v>74.06</v>
      </c>
      <c r="C41" s="2">
        <v>61.09</v>
      </c>
      <c r="D41" s="2">
        <v>55.89</v>
      </c>
    </row>
    <row r="42" spans="1:9">
      <c r="A42" s="2">
        <v>76.55</v>
      </c>
      <c r="B42" s="2">
        <v>83.7</v>
      </c>
      <c r="C42" s="2">
        <v>61.31</v>
      </c>
      <c r="D42" s="2">
        <v>56.14</v>
      </c>
    </row>
    <row r="43" spans="1:9">
      <c r="A43" s="2">
        <v>70.099999999999994</v>
      </c>
      <c r="B43" s="2">
        <v>81.75</v>
      </c>
      <c r="C43" s="2">
        <v>61.4</v>
      </c>
      <c r="D43" s="2">
        <v>56.27</v>
      </c>
    </row>
    <row r="44" spans="1:9">
      <c r="A44" s="2">
        <v>78.08</v>
      </c>
      <c r="B44" s="2">
        <v>77.959999999999994</v>
      </c>
      <c r="C44" s="2">
        <v>61.43</v>
      </c>
      <c r="D44" s="2">
        <v>56.93</v>
      </c>
    </row>
    <row r="45" spans="1:9">
      <c r="A45" s="2">
        <v>87.7</v>
      </c>
      <c r="B45" s="2">
        <v>90.43</v>
      </c>
      <c r="C45" s="2">
        <v>61.61</v>
      </c>
      <c r="D45" s="2">
        <v>57.17</v>
      </c>
    </row>
    <row r="46" spans="1:9">
      <c r="A46" s="2">
        <v>74.88</v>
      </c>
      <c r="B46" s="2">
        <v>75.56</v>
      </c>
      <c r="C46" s="2">
        <v>61.91</v>
      </c>
      <c r="D46" s="2">
        <v>57.47</v>
      </c>
    </row>
    <row r="47" spans="1:9">
      <c r="A47" s="2">
        <v>84.95</v>
      </c>
      <c r="B47" s="2">
        <v>83.79</v>
      </c>
      <c r="C47" s="2">
        <v>62.08</v>
      </c>
      <c r="D47" s="2">
        <v>57.57</v>
      </c>
    </row>
    <row r="48" spans="1:9">
      <c r="A48" s="2">
        <v>76.489999999999995</v>
      </c>
      <c r="B48" s="2">
        <v>86.59</v>
      </c>
      <c r="C48" s="2">
        <v>62.25</v>
      </c>
      <c r="D48" s="2">
        <v>57.58</v>
      </c>
    </row>
    <row r="49" spans="1:4">
      <c r="A49" s="2">
        <v>78.900000000000006</v>
      </c>
      <c r="B49" s="2">
        <v>83.97</v>
      </c>
      <c r="C49" s="2">
        <v>62.43</v>
      </c>
      <c r="D49" s="2">
        <v>57.74</v>
      </c>
    </row>
    <row r="50" spans="1:4">
      <c r="A50" s="2">
        <v>88.44</v>
      </c>
      <c r="B50" s="2">
        <v>88.16</v>
      </c>
      <c r="C50" s="2">
        <v>62.49</v>
      </c>
      <c r="D50" s="2">
        <v>58.27</v>
      </c>
    </row>
    <row r="51" spans="1:4">
      <c r="A51" s="2">
        <v>92.32</v>
      </c>
      <c r="B51" s="2">
        <v>91.35</v>
      </c>
      <c r="C51" s="2">
        <v>62.61</v>
      </c>
      <c r="D51" s="2">
        <v>58.31</v>
      </c>
    </row>
    <row r="52" spans="1:4">
      <c r="A52" s="2">
        <v>82.49</v>
      </c>
      <c r="B52" s="2">
        <v>81.37</v>
      </c>
      <c r="C52" s="2">
        <v>62.99</v>
      </c>
      <c r="D52" s="2">
        <v>58.36</v>
      </c>
    </row>
    <row r="53" spans="1:4">
      <c r="A53" s="2">
        <v>88.57</v>
      </c>
      <c r="B53" s="2">
        <v>82.12</v>
      </c>
      <c r="C53" s="2">
        <v>63.18</v>
      </c>
      <c r="D53" s="2">
        <v>58.7</v>
      </c>
    </row>
    <row r="54" spans="1:4">
      <c r="A54" s="2">
        <v>86.69</v>
      </c>
      <c r="B54" s="2">
        <v>84.96</v>
      </c>
      <c r="C54" s="2">
        <v>63.2</v>
      </c>
      <c r="D54" s="2">
        <v>59.03</v>
      </c>
    </row>
    <row r="55" spans="1:4">
      <c r="A55" s="2">
        <v>72.66</v>
      </c>
      <c r="B55" s="2">
        <v>86.13</v>
      </c>
      <c r="C55" s="2">
        <v>63.23</v>
      </c>
      <c r="D55" s="2">
        <v>59.08</v>
      </c>
    </row>
    <row r="56" spans="1:4">
      <c r="A56" s="2">
        <v>82.24</v>
      </c>
      <c r="B56" s="2">
        <v>75.06</v>
      </c>
      <c r="C56" s="2">
        <v>63.28</v>
      </c>
      <c r="D56" s="2">
        <v>59.1</v>
      </c>
    </row>
    <row r="57" spans="1:4">
      <c r="A57" s="2">
        <v>87.83</v>
      </c>
      <c r="B57" s="2">
        <v>89.48</v>
      </c>
      <c r="C57" s="2">
        <v>63.32</v>
      </c>
      <c r="D57" s="2">
        <v>59.24</v>
      </c>
    </row>
    <row r="58" spans="1:4">
      <c r="A58" s="2">
        <v>84.4</v>
      </c>
      <c r="B58" s="2">
        <v>91.36</v>
      </c>
      <c r="C58" s="2">
        <v>63.42</v>
      </c>
      <c r="D58" s="2">
        <v>59.33</v>
      </c>
    </row>
    <row r="59" spans="1:4">
      <c r="A59" s="2">
        <v>71.069999999999993</v>
      </c>
      <c r="B59" s="2">
        <v>80.739999999999995</v>
      </c>
      <c r="C59" s="2">
        <v>63.45</v>
      </c>
      <c r="D59" s="2">
        <v>59.38</v>
      </c>
    </row>
    <row r="60" spans="1:4">
      <c r="A60" s="2">
        <v>73.12</v>
      </c>
      <c r="B60" s="2">
        <v>76.62</v>
      </c>
      <c r="C60" s="2">
        <v>63.49</v>
      </c>
      <c r="D60" s="2">
        <v>59.55</v>
      </c>
    </row>
    <row r="61" spans="1:4">
      <c r="A61" s="2">
        <v>96.48</v>
      </c>
      <c r="B61" s="2">
        <v>79.430000000000007</v>
      </c>
      <c r="C61" s="2">
        <v>63.49</v>
      </c>
      <c r="D61" s="2">
        <v>59.55</v>
      </c>
    </row>
    <row r="62" spans="1:4">
      <c r="A62" s="2">
        <v>74.069999999999993</v>
      </c>
      <c r="B62" s="2">
        <v>77.66</v>
      </c>
      <c r="C62" s="2">
        <v>63.54</v>
      </c>
      <c r="D62" s="2">
        <v>59.6</v>
      </c>
    </row>
    <row r="63" spans="1:4">
      <c r="A63" s="2">
        <v>84.34</v>
      </c>
      <c r="B63" s="2">
        <v>89.33</v>
      </c>
      <c r="C63" s="2">
        <v>63.7</v>
      </c>
      <c r="D63" s="2">
        <v>59.7</v>
      </c>
    </row>
    <row r="64" spans="1:4">
      <c r="A64" s="2">
        <v>79.180000000000007</v>
      </c>
      <c r="B64" s="2">
        <v>89.35</v>
      </c>
      <c r="C64" s="2">
        <v>63.77</v>
      </c>
      <c r="D64" s="2">
        <v>59.71</v>
      </c>
    </row>
    <row r="65" spans="1:4">
      <c r="A65" s="2">
        <v>92.22</v>
      </c>
      <c r="B65" s="2">
        <v>86.2</v>
      </c>
      <c r="C65" s="2">
        <v>63.82</v>
      </c>
      <c r="D65" s="2">
        <v>59.85</v>
      </c>
    </row>
    <row r="66" spans="1:4">
      <c r="A66" s="2">
        <v>75.58</v>
      </c>
      <c r="B66" s="2">
        <v>79</v>
      </c>
      <c r="C66" s="2">
        <v>63.84</v>
      </c>
      <c r="D66" s="2">
        <v>59.89</v>
      </c>
    </row>
    <row r="67" spans="1:4">
      <c r="A67" s="2">
        <v>91.92</v>
      </c>
      <c r="B67" s="2">
        <v>85.36</v>
      </c>
      <c r="C67" s="2">
        <v>63.88</v>
      </c>
      <c r="D67" s="2">
        <v>60.03</v>
      </c>
    </row>
    <row r="68" spans="1:4">
      <c r="A68" s="2">
        <v>67.03</v>
      </c>
      <c r="B68" s="2">
        <v>80.97</v>
      </c>
      <c r="C68" s="2">
        <v>64.06</v>
      </c>
      <c r="D68" s="2">
        <v>60.08</v>
      </c>
    </row>
    <row r="69" spans="1:4">
      <c r="A69" s="2">
        <v>79.11</v>
      </c>
      <c r="B69" s="2">
        <v>75.650000000000006</v>
      </c>
      <c r="C69" s="2">
        <v>64.08</v>
      </c>
      <c r="D69" s="2">
        <v>60.24</v>
      </c>
    </row>
    <row r="70" spans="1:4">
      <c r="A70" s="2">
        <v>76.55</v>
      </c>
      <c r="B70" s="2">
        <v>89.37</v>
      </c>
      <c r="C70" s="2">
        <v>64.2</v>
      </c>
      <c r="D70" s="2">
        <v>60.47</v>
      </c>
    </row>
    <row r="71" spans="1:4">
      <c r="A71" s="2">
        <v>86</v>
      </c>
      <c r="B71" s="2">
        <v>82.46</v>
      </c>
      <c r="C71" s="2">
        <v>64.41</v>
      </c>
      <c r="D71" s="2">
        <v>60.56</v>
      </c>
    </row>
    <row r="72" spans="1:4">
      <c r="A72" s="2">
        <v>86.47</v>
      </c>
      <c r="B72" s="2">
        <v>78.069999999999993</v>
      </c>
      <c r="C72" s="2">
        <v>64.45</v>
      </c>
      <c r="D72" s="2">
        <v>60.59</v>
      </c>
    </row>
    <row r="73" spans="1:4">
      <c r="A73" s="2">
        <v>85.16</v>
      </c>
      <c r="B73" s="2">
        <v>82.11</v>
      </c>
      <c r="C73" s="2">
        <v>64.56</v>
      </c>
      <c r="D73" s="2">
        <v>60.62</v>
      </c>
    </row>
    <row r="74" spans="1:4">
      <c r="A74" s="2">
        <v>68.77</v>
      </c>
      <c r="B74" s="2">
        <v>82.56</v>
      </c>
      <c r="C74" s="2">
        <v>64.91</v>
      </c>
      <c r="D74" s="2">
        <v>60.73</v>
      </c>
    </row>
    <row r="75" spans="1:4">
      <c r="A75" s="2">
        <v>89.06</v>
      </c>
      <c r="B75" s="2">
        <v>83.45</v>
      </c>
      <c r="C75" s="2">
        <v>64.930000000000007</v>
      </c>
      <c r="D75" s="2">
        <v>60.94</v>
      </c>
    </row>
    <row r="76" spans="1:4">
      <c r="A76" s="2">
        <v>80.02</v>
      </c>
      <c r="B76" s="2">
        <v>80.95</v>
      </c>
      <c r="C76" s="2">
        <v>64.959999999999994</v>
      </c>
      <c r="D76" s="2">
        <v>61</v>
      </c>
    </row>
    <row r="77" spans="1:4">
      <c r="A77" s="2">
        <v>86.3</v>
      </c>
      <c r="B77" s="2">
        <v>86.23</v>
      </c>
      <c r="C77" s="2">
        <v>65.03</v>
      </c>
      <c r="D77" s="2">
        <v>61.2</v>
      </c>
    </row>
    <row r="78" spans="1:4">
      <c r="A78" s="2">
        <v>82.28</v>
      </c>
      <c r="B78" s="2">
        <v>83.86</v>
      </c>
      <c r="C78" s="2">
        <v>65.08</v>
      </c>
      <c r="D78" s="2">
        <v>61.29</v>
      </c>
    </row>
    <row r="79" spans="1:4">
      <c r="A79" s="2">
        <v>81.41</v>
      </c>
      <c r="B79" s="2">
        <v>84.18</v>
      </c>
      <c r="C79" s="2">
        <v>65.099999999999994</v>
      </c>
      <c r="D79" s="2">
        <v>61.3</v>
      </c>
    </row>
    <row r="80" spans="1:4">
      <c r="A80" s="2">
        <v>90.29</v>
      </c>
      <c r="B80" s="2">
        <v>82.99</v>
      </c>
      <c r="C80" s="2">
        <v>65.349999999999994</v>
      </c>
      <c r="D80" s="2">
        <v>61.4</v>
      </c>
    </row>
    <row r="81" spans="1:4">
      <c r="A81" s="2">
        <v>81.599999999999994</v>
      </c>
      <c r="B81" s="2">
        <v>77.680000000000007</v>
      </c>
      <c r="C81" s="2">
        <v>65.36</v>
      </c>
      <c r="D81" s="2">
        <v>61.55</v>
      </c>
    </row>
    <row r="82" spans="1:4">
      <c r="A82" s="2">
        <v>83.11</v>
      </c>
      <c r="B82" s="2">
        <v>82.28</v>
      </c>
      <c r="C82" s="2">
        <v>65.430000000000007</v>
      </c>
      <c r="D82" s="2">
        <v>61.78</v>
      </c>
    </row>
    <row r="83" spans="1:4">
      <c r="A83" s="2">
        <v>90.8</v>
      </c>
      <c r="B83" s="2">
        <v>74.680000000000007</v>
      </c>
      <c r="C83" s="2">
        <v>65.459999999999994</v>
      </c>
      <c r="D83" s="2">
        <v>62.08</v>
      </c>
    </row>
    <row r="84" spans="1:4">
      <c r="A84" s="2">
        <v>79.81</v>
      </c>
      <c r="B84" s="2">
        <v>78</v>
      </c>
      <c r="C84" s="2">
        <v>65.48</v>
      </c>
      <c r="D84" s="2">
        <v>62.14</v>
      </c>
    </row>
    <row r="85" spans="1:4">
      <c r="A85" s="2">
        <v>95.86</v>
      </c>
      <c r="B85" s="2">
        <v>69.78</v>
      </c>
      <c r="C85" s="2">
        <v>65.64</v>
      </c>
      <c r="D85" s="2">
        <v>62.23</v>
      </c>
    </row>
    <row r="86" spans="1:4">
      <c r="A86" s="2">
        <v>78.37</v>
      </c>
      <c r="B86" s="2">
        <v>79.94</v>
      </c>
      <c r="C86" s="2">
        <v>65.790000000000006</v>
      </c>
      <c r="D86" s="2">
        <v>62.53</v>
      </c>
    </row>
    <row r="87" spans="1:4">
      <c r="A87" s="2">
        <v>70.48</v>
      </c>
      <c r="B87" s="2">
        <v>80.819999999999993</v>
      </c>
      <c r="C87" s="2">
        <v>65.88</v>
      </c>
      <c r="D87" s="2">
        <v>62.53</v>
      </c>
    </row>
    <row r="88" spans="1:4">
      <c r="A88" s="2">
        <v>82.18</v>
      </c>
      <c r="B88" s="2">
        <v>71.930000000000007</v>
      </c>
      <c r="C88" s="2">
        <v>66.150000000000006</v>
      </c>
      <c r="D88" s="2">
        <v>62.64</v>
      </c>
    </row>
    <row r="89" spans="1:4">
      <c r="A89" s="2">
        <v>81.739999999999995</v>
      </c>
      <c r="B89" s="2">
        <v>78.33</v>
      </c>
      <c r="C89" s="2">
        <v>66.209999999999994</v>
      </c>
      <c r="D89" s="2">
        <v>62.68</v>
      </c>
    </row>
    <row r="90" spans="1:4">
      <c r="A90" s="2">
        <v>81.22</v>
      </c>
      <c r="B90" s="2">
        <v>84.6</v>
      </c>
      <c r="C90" s="2">
        <v>66.44</v>
      </c>
      <c r="D90" s="2">
        <v>62.77</v>
      </c>
    </row>
    <row r="91" spans="1:4">
      <c r="A91" s="2">
        <v>89.3</v>
      </c>
      <c r="B91" s="2">
        <v>78.849999999999994</v>
      </c>
      <c r="C91" s="2">
        <v>66.459999999999994</v>
      </c>
      <c r="D91" s="2">
        <v>62.8</v>
      </c>
    </row>
    <row r="92" spans="1:4">
      <c r="A92" s="2">
        <v>76.12</v>
      </c>
      <c r="B92" s="2">
        <v>79.099999999999994</v>
      </c>
      <c r="C92" s="2">
        <v>66.48</v>
      </c>
      <c r="D92" s="2">
        <v>62.85</v>
      </c>
    </row>
    <row r="93" spans="1:4">
      <c r="A93" s="2">
        <v>77.64</v>
      </c>
      <c r="B93" s="2">
        <v>87.75</v>
      </c>
      <c r="C93" s="2">
        <v>66.48</v>
      </c>
      <c r="D93" s="2">
        <v>62.87</v>
      </c>
    </row>
    <row r="94" spans="1:4">
      <c r="A94" s="2">
        <v>79.38</v>
      </c>
      <c r="B94" s="2">
        <v>86.28</v>
      </c>
      <c r="C94" s="2">
        <v>66.510000000000005</v>
      </c>
      <c r="D94" s="2">
        <v>62.92</v>
      </c>
    </row>
    <row r="95" spans="1:4">
      <c r="A95" s="2">
        <v>93.57</v>
      </c>
      <c r="B95" s="2">
        <v>77.239999999999995</v>
      </c>
      <c r="C95" s="2">
        <v>66.540000000000006</v>
      </c>
      <c r="D95" s="2">
        <v>63.06</v>
      </c>
    </row>
    <row r="96" spans="1:4">
      <c r="A96" s="2">
        <v>77.38</v>
      </c>
      <c r="B96" s="2">
        <v>74.59</v>
      </c>
      <c r="C96" s="2">
        <v>66.59</v>
      </c>
      <c r="D96" s="2">
        <v>63.64</v>
      </c>
    </row>
    <row r="97" spans="1:4">
      <c r="A97" s="2">
        <v>75.2</v>
      </c>
      <c r="B97" s="2">
        <v>75.38</v>
      </c>
      <c r="C97" s="2">
        <v>66.66</v>
      </c>
      <c r="D97" s="2">
        <v>63.7</v>
      </c>
    </row>
    <row r="98" spans="1:4">
      <c r="A98" s="2">
        <v>91.79</v>
      </c>
      <c r="B98" s="2">
        <v>81.96</v>
      </c>
      <c r="C98" s="2">
        <v>66.760000000000005</v>
      </c>
      <c r="D98" s="2">
        <v>64.05</v>
      </c>
    </row>
    <row r="99" spans="1:4">
      <c r="A99" s="2">
        <v>101.95</v>
      </c>
      <c r="B99" s="2">
        <v>70.260000000000005</v>
      </c>
      <c r="C99" s="2">
        <v>66.8</v>
      </c>
      <c r="D99" s="2">
        <v>64.17</v>
      </c>
    </row>
    <row r="100" spans="1:4">
      <c r="A100" s="2">
        <v>89.25</v>
      </c>
      <c r="B100" s="2">
        <v>80.53</v>
      </c>
      <c r="C100" s="2">
        <v>66.900000000000006</v>
      </c>
      <c r="D100" s="2">
        <v>64.28</v>
      </c>
    </row>
    <row r="101" spans="1:4">
      <c r="A101" s="2">
        <v>81.73</v>
      </c>
      <c r="B101" s="2">
        <v>84.16</v>
      </c>
      <c r="C101" s="2">
        <v>67.03</v>
      </c>
      <c r="D101" s="2">
        <v>64.3</v>
      </c>
    </row>
    <row r="102" spans="1:4">
      <c r="A102" s="2">
        <v>82.86</v>
      </c>
      <c r="B102" s="2">
        <v>81.45</v>
      </c>
      <c r="C102" s="2">
        <v>67.23</v>
      </c>
      <c r="D102" s="2">
        <v>64.31</v>
      </c>
    </row>
    <row r="103" spans="1:4">
      <c r="A103" s="2">
        <v>87.17</v>
      </c>
      <c r="B103" s="2">
        <v>82.92</v>
      </c>
      <c r="C103" s="2">
        <v>67.319999999999993</v>
      </c>
      <c r="D103" s="2">
        <v>64.33</v>
      </c>
    </row>
    <row r="104" spans="1:4">
      <c r="A104" s="2">
        <v>81.84</v>
      </c>
      <c r="B104" s="2">
        <v>84.79</v>
      </c>
      <c r="C104" s="2">
        <v>67.33</v>
      </c>
      <c r="D104" s="2">
        <v>64.34</v>
      </c>
    </row>
    <row r="105" spans="1:4">
      <c r="A105" s="2">
        <v>84.12</v>
      </c>
      <c r="B105" s="2">
        <v>78.95</v>
      </c>
      <c r="C105" s="2">
        <v>67.47</v>
      </c>
      <c r="D105" s="2">
        <v>64.38</v>
      </c>
    </row>
    <row r="106" spans="1:4">
      <c r="A106" s="2">
        <v>82.14</v>
      </c>
      <c r="B106" s="2">
        <v>79.69</v>
      </c>
      <c r="C106" s="2">
        <v>67.709999999999994</v>
      </c>
      <c r="D106" s="2">
        <v>64.38</v>
      </c>
    </row>
    <row r="107" spans="1:4">
      <c r="A107" s="2">
        <v>97.23</v>
      </c>
      <c r="B107" s="2">
        <v>83.46</v>
      </c>
      <c r="C107" s="2">
        <v>67.72</v>
      </c>
      <c r="D107" s="2">
        <v>64.73</v>
      </c>
    </row>
    <row r="108" spans="1:4">
      <c r="A108" s="2">
        <v>81.349999999999994</v>
      </c>
      <c r="B108" s="2">
        <v>76.23</v>
      </c>
      <c r="C108" s="2">
        <v>67.89</v>
      </c>
      <c r="D108" s="2">
        <v>64.83</v>
      </c>
    </row>
    <row r="109" spans="1:4">
      <c r="A109" s="2">
        <v>79.59</v>
      </c>
      <c r="B109" s="2">
        <v>86.8</v>
      </c>
      <c r="C109" s="2">
        <v>67.989999999999995</v>
      </c>
      <c r="D109" s="2">
        <v>64.88</v>
      </c>
    </row>
    <row r="110" spans="1:4">
      <c r="A110" s="2">
        <v>77.069999999999993</v>
      </c>
      <c r="B110" s="2">
        <v>97.49</v>
      </c>
      <c r="C110" s="2">
        <v>68.02</v>
      </c>
      <c r="D110" s="2">
        <v>64.89</v>
      </c>
    </row>
    <row r="111" spans="1:4">
      <c r="A111" s="2">
        <v>69.959999999999994</v>
      </c>
      <c r="B111" s="2">
        <v>77.78</v>
      </c>
      <c r="C111" s="2">
        <v>68.17</v>
      </c>
      <c r="D111" s="2">
        <v>65.150000000000006</v>
      </c>
    </row>
    <row r="112" spans="1:4">
      <c r="A112" s="2">
        <v>86.22</v>
      </c>
      <c r="B112" s="2">
        <v>89.49</v>
      </c>
      <c r="C112" s="2">
        <v>68.17</v>
      </c>
      <c r="D112" s="2">
        <v>65.3</v>
      </c>
    </row>
    <row r="113" spans="1:4">
      <c r="A113" s="2">
        <v>76.47</v>
      </c>
      <c r="B113" s="2">
        <v>87.72</v>
      </c>
      <c r="C113" s="2">
        <v>68.19</v>
      </c>
      <c r="D113" s="2">
        <v>65.31</v>
      </c>
    </row>
    <row r="114" spans="1:4">
      <c r="A114" s="2">
        <v>81.19</v>
      </c>
      <c r="B114" s="2">
        <v>74.849999999999994</v>
      </c>
      <c r="C114" s="2">
        <v>68.400000000000006</v>
      </c>
      <c r="D114" s="2">
        <v>65.510000000000005</v>
      </c>
    </row>
    <row r="115" spans="1:4">
      <c r="A115" s="2">
        <v>90.5</v>
      </c>
      <c r="B115" s="2">
        <v>82.61</v>
      </c>
      <c r="C115" s="2">
        <v>68.59</v>
      </c>
      <c r="D115" s="2">
        <v>65.52</v>
      </c>
    </row>
    <row r="116" spans="1:4">
      <c r="A116" s="2">
        <v>88.62</v>
      </c>
      <c r="B116" s="2">
        <v>76.010000000000005</v>
      </c>
      <c r="C116" s="2">
        <v>68.66</v>
      </c>
      <c r="D116" s="2">
        <v>65.63</v>
      </c>
    </row>
    <row r="117" spans="1:4">
      <c r="A117" s="2">
        <v>86.16</v>
      </c>
      <c r="B117" s="2">
        <v>80.03</v>
      </c>
      <c r="C117" s="2">
        <v>68.78</v>
      </c>
      <c r="D117" s="2">
        <v>65.69</v>
      </c>
    </row>
    <row r="118" spans="1:4">
      <c r="A118" s="2">
        <v>83.3</v>
      </c>
      <c r="B118" s="2">
        <v>86.89</v>
      </c>
      <c r="C118" s="2">
        <v>68.819999999999993</v>
      </c>
      <c r="D118" s="2">
        <v>66.02</v>
      </c>
    </row>
    <row r="119" spans="1:4">
      <c r="A119" s="2">
        <v>71.290000000000006</v>
      </c>
      <c r="B119" s="2">
        <v>93.78</v>
      </c>
      <c r="C119" s="2">
        <v>68.849999999999994</v>
      </c>
      <c r="D119" s="2">
        <v>66.03</v>
      </c>
    </row>
    <row r="120" spans="1:4">
      <c r="A120" s="2">
        <v>64.010000000000005</v>
      </c>
      <c r="B120" s="2">
        <v>76.98</v>
      </c>
      <c r="C120" s="2">
        <v>68.95</v>
      </c>
      <c r="D120" s="2">
        <v>66.05</v>
      </c>
    </row>
    <row r="121" spans="1:4">
      <c r="A121" s="2">
        <v>74.150000000000006</v>
      </c>
      <c r="B121" s="2">
        <v>78.41</v>
      </c>
      <c r="C121" s="2">
        <v>69.39</v>
      </c>
      <c r="D121" s="2">
        <v>66.28</v>
      </c>
    </row>
    <row r="122" spans="1:4">
      <c r="A122" s="2">
        <v>70.760000000000005</v>
      </c>
      <c r="B122" s="2">
        <v>83.53</v>
      </c>
      <c r="C122" s="2">
        <v>69.430000000000007</v>
      </c>
      <c r="D122" s="2">
        <v>66.33</v>
      </c>
    </row>
    <row r="123" spans="1:4">
      <c r="A123" s="2">
        <v>95.23</v>
      </c>
      <c r="B123" s="2">
        <v>90.83</v>
      </c>
      <c r="C123" s="2">
        <v>69.7</v>
      </c>
      <c r="D123" s="2">
        <v>66.510000000000005</v>
      </c>
    </row>
    <row r="124" spans="1:4">
      <c r="A124" s="2">
        <v>87.54</v>
      </c>
      <c r="B124" s="2">
        <v>73.72</v>
      </c>
      <c r="C124" s="2">
        <v>69.78</v>
      </c>
      <c r="D124" s="2">
        <v>66.569999999999993</v>
      </c>
    </row>
    <row r="125" spans="1:4">
      <c r="A125" s="2">
        <v>82.54</v>
      </c>
      <c r="B125" s="2">
        <v>85.71</v>
      </c>
      <c r="C125" s="2">
        <v>69.790000000000006</v>
      </c>
      <c r="D125" s="2">
        <v>66.83</v>
      </c>
    </row>
    <row r="126" spans="1:4">
      <c r="A126" s="2">
        <v>87.96</v>
      </c>
      <c r="B126" s="2">
        <v>75.59</v>
      </c>
      <c r="C126" s="2">
        <v>70.069999999999993</v>
      </c>
      <c r="D126" s="2">
        <v>66.84</v>
      </c>
    </row>
    <row r="127" spans="1:4">
      <c r="A127" s="2">
        <v>87.37</v>
      </c>
      <c r="B127" s="2">
        <v>75.430000000000007</v>
      </c>
      <c r="C127" s="2">
        <v>70.13</v>
      </c>
      <c r="D127" s="2">
        <v>66.95</v>
      </c>
    </row>
    <row r="128" spans="1:4">
      <c r="A128" s="2">
        <v>78.739999999999995</v>
      </c>
      <c r="B128" s="2">
        <v>83.34</v>
      </c>
      <c r="C128" s="2">
        <v>70.19</v>
      </c>
      <c r="D128" s="2">
        <v>67</v>
      </c>
    </row>
    <row r="129" spans="1:4">
      <c r="A129" s="2">
        <v>89.45</v>
      </c>
      <c r="B129" s="2">
        <v>91.91</v>
      </c>
      <c r="C129" s="2">
        <v>70.19</v>
      </c>
      <c r="D129" s="2">
        <v>67.08</v>
      </c>
    </row>
    <row r="130" spans="1:4">
      <c r="A130" s="2">
        <v>91.01</v>
      </c>
      <c r="B130" s="2">
        <v>83.33</v>
      </c>
      <c r="C130" s="2">
        <v>70.25</v>
      </c>
      <c r="D130" s="2">
        <v>67.510000000000005</v>
      </c>
    </row>
    <row r="131" spans="1:4">
      <c r="A131" s="2">
        <v>72</v>
      </c>
      <c r="B131" s="2">
        <v>82.15</v>
      </c>
      <c r="C131" s="2">
        <v>70.34</v>
      </c>
      <c r="D131" s="2">
        <v>67.59</v>
      </c>
    </row>
    <row r="132" spans="1:4">
      <c r="A132" s="2">
        <v>86.35</v>
      </c>
      <c r="B132" s="2">
        <v>80.52</v>
      </c>
      <c r="C132" s="2">
        <v>70.36</v>
      </c>
      <c r="D132" s="2">
        <v>67.75</v>
      </c>
    </row>
    <row r="133" spans="1:4">
      <c r="A133" s="2">
        <v>90.64</v>
      </c>
      <c r="B133" s="2">
        <v>83.79</v>
      </c>
      <c r="C133" s="2">
        <v>70.38</v>
      </c>
      <c r="D133" s="2">
        <v>67.86</v>
      </c>
    </row>
    <row r="134" spans="1:4">
      <c r="A134" s="2">
        <v>83.82</v>
      </c>
      <c r="B134" s="2">
        <v>82.98</v>
      </c>
      <c r="C134" s="2">
        <v>70.430000000000007</v>
      </c>
      <c r="D134" s="2">
        <v>67.97</v>
      </c>
    </row>
    <row r="135" spans="1:4">
      <c r="A135" s="2">
        <v>87.89</v>
      </c>
      <c r="B135" s="2">
        <v>84.5</v>
      </c>
      <c r="C135" s="2">
        <v>70.650000000000006</v>
      </c>
      <c r="D135" s="2">
        <v>68</v>
      </c>
    </row>
    <row r="136" spans="1:4">
      <c r="A136" s="2">
        <v>85.24</v>
      </c>
      <c r="B136" s="2">
        <v>84.34</v>
      </c>
      <c r="C136" s="2">
        <v>70.739999999999995</v>
      </c>
      <c r="D136" s="2">
        <v>68.010000000000005</v>
      </c>
    </row>
    <row r="137" spans="1:4">
      <c r="A137" s="2">
        <v>85.68</v>
      </c>
      <c r="B137" s="2">
        <v>82.95</v>
      </c>
      <c r="C137" s="2">
        <v>70.87</v>
      </c>
      <c r="D137" s="2">
        <v>68.23</v>
      </c>
    </row>
    <row r="138" spans="1:4">
      <c r="A138" s="2">
        <v>73.27</v>
      </c>
      <c r="B138" s="2">
        <v>94.85</v>
      </c>
      <c r="C138" s="2">
        <v>70.89</v>
      </c>
      <c r="D138" s="2">
        <v>68.349999999999994</v>
      </c>
    </row>
    <row r="139" spans="1:4">
      <c r="A139" s="2">
        <v>82.87</v>
      </c>
      <c r="B139" s="2">
        <v>79.44</v>
      </c>
      <c r="C139" s="2">
        <v>71.03</v>
      </c>
      <c r="D139" s="2">
        <v>68.44</v>
      </c>
    </row>
    <row r="140" spans="1:4">
      <c r="A140" s="2">
        <v>73.63</v>
      </c>
      <c r="B140" s="2">
        <v>78.849999999999994</v>
      </c>
      <c r="C140" s="2">
        <v>71.05</v>
      </c>
      <c r="D140" s="2">
        <v>68.53</v>
      </c>
    </row>
    <row r="141" spans="1:4">
      <c r="A141" s="2">
        <v>90.87</v>
      </c>
      <c r="B141" s="2">
        <v>83.6</v>
      </c>
      <c r="C141" s="2">
        <v>71.09</v>
      </c>
      <c r="D141" s="2">
        <v>68.61</v>
      </c>
    </row>
    <row r="142" spans="1:4">
      <c r="A142" s="2">
        <v>76.510000000000005</v>
      </c>
      <c r="B142" s="2">
        <v>81.02</v>
      </c>
      <c r="C142" s="2">
        <v>71.180000000000007</v>
      </c>
      <c r="D142" s="2">
        <v>68.739999999999995</v>
      </c>
    </row>
    <row r="143" spans="1:4">
      <c r="A143" s="2">
        <v>80.08</v>
      </c>
      <c r="B143" s="2">
        <v>72.790000000000006</v>
      </c>
      <c r="C143" s="2">
        <v>71.2</v>
      </c>
      <c r="D143" s="2">
        <v>68.83</v>
      </c>
    </row>
    <row r="144" spans="1:4">
      <c r="A144" s="2">
        <v>96.73</v>
      </c>
      <c r="B144" s="2">
        <v>99.51</v>
      </c>
      <c r="C144" s="2">
        <v>71.2</v>
      </c>
      <c r="D144" s="2">
        <v>68.91</v>
      </c>
    </row>
    <row r="145" spans="1:4">
      <c r="A145" s="2">
        <v>91.72</v>
      </c>
      <c r="B145" s="2">
        <v>87.29</v>
      </c>
      <c r="C145" s="2">
        <v>71.22</v>
      </c>
      <c r="D145" s="2">
        <v>69.11</v>
      </c>
    </row>
    <row r="146" spans="1:4">
      <c r="A146" s="2">
        <v>81.099999999999994</v>
      </c>
      <c r="B146" s="2">
        <v>85.06</v>
      </c>
      <c r="C146" s="2">
        <v>71.3</v>
      </c>
      <c r="D146" s="2">
        <v>69.25</v>
      </c>
    </row>
    <row r="147" spans="1:4">
      <c r="A147" s="2">
        <v>93.34</v>
      </c>
      <c r="B147" s="2">
        <v>85.27</v>
      </c>
      <c r="C147" s="2">
        <v>71.69</v>
      </c>
      <c r="D147" s="2">
        <v>69.3</v>
      </c>
    </row>
    <row r="148" spans="1:4">
      <c r="A148" s="2">
        <v>88.45</v>
      </c>
      <c r="B148" s="2">
        <v>83.17</v>
      </c>
      <c r="C148" s="2">
        <v>71.930000000000007</v>
      </c>
      <c r="D148" s="2">
        <v>69.33</v>
      </c>
    </row>
    <row r="149" spans="1:4">
      <c r="A149" s="2">
        <v>76.02</v>
      </c>
      <c r="B149" s="2">
        <v>92.2</v>
      </c>
      <c r="C149" s="2">
        <v>72.19</v>
      </c>
      <c r="D149" s="2">
        <v>69.349999999999994</v>
      </c>
    </row>
    <row r="150" spans="1:4">
      <c r="A150" s="2">
        <v>83.19</v>
      </c>
      <c r="B150" s="2">
        <v>83.71</v>
      </c>
      <c r="C150" s="2">
        <v>72.56</v>
      </c>
      <c r="D150" s="2">
        <v>69.37</v>
      </c>
    </row>
    <row r="151" spans="1:4">
      <c r="A151" s="2">
        <v>79.12</v>
      </c>
      <c r="B151" s="2">
        <v>81</v>
      </c>
      <c r="C151" s="2">
        <v>72.92</v>
      </c>
      <c r="D151" s="2">
        <v>69.38</v>
      </c>
    </row>
    <row r="152" spans="1:4">
      <c r="A152" s="2">
        <v>89.53</v>
      </c>
      <c r="B152" s="2">
        <v>73.12</v>
      </c>
      <c r="C152" s="2">
        <v>72.98</v>
      </c>
      <c r="D152" s="2">
        <v>69.47</v>
      </c>
    </row>
    <row r="153" spans="1:4">
      <c r="A153" s="2">
        <v>85.18</v>
      </c>
      <c r="B153" s="2">
        <v>87.73</v>
      </c>
      <c r="C153" s="2">
        <v>73.09</v>
      </c>
      <c r="D153" s="2">
        <v>69.55</v>
      </c>
    </row>
    <row r="154" spans="1:4">
      <c r="A154" s="2">
        <v>92.32</v>
      </c>
      <c r="B154" s="2">
        <v>90.76</v>
      </c>
      <c r="C154" s="2">
        <v>73.11</v>
      </c>
      <c r="D154" s="2">
        <v>69.55</v>
      </c>
    </row>
    <row r="155" spans="1:4">
      <c r="A155" s="2">
        <v>82.06</v>
      </c>
      <c r="B155" s="2">
        <v>83.97</v>
      </c>
      <c r="C155" s="2">
        <v>73.13</v>
      </c>
      <c r="D155" s="2">
        <v>69.569999999999993</v>
      </c>
    </row>
    <row r="156" spans="1:4">
      <c r="A156" s="2">
        <v>94.41</v>
      </c>
      <c r="B156" s="2">
        <v>90.33</v>
      </c>
      <c r="C156" s="2">
        <v>73.180000000000007</v>
      </c>
      <c r="D156" s="2">
        <v>69.790000000000006</v>
      </c>
    </row>
    <row r="157" spans="1:4">
      <c r="A157" s="2">
        <v>95.11</v>
      </c>
      <c r="B157" s="2">
        <v>89.68</v>
      </c>
      <c r="C157" s="2">
        <v>73.25</v>
      </c>
      <c r="D157" s="2">
        <v>69.89</v>
      </c>
    </row>
    <row r="158" spans="1:4">
      <c r="A158" s="2">
        <v>79.48</v>
      </c>
      <c r="B158" s="2">
        <v>89.12</v>
      </c>
      <c r="C158" s="2">
        <v>73.489999999999995</v>
      </c>
      <c r="D158" s="2">
        <v>69.900000000000006</v>
      </c>
    </row>
    <row r="159" spans="1:4">
      <c r="A159" s="2">
        <v>85.34</v>
      </c>
      <c r="B159" s="2">
        <v>85.44</v>
      </c>
      <c r="C159" s="2">
        <v>73.510000000000005</v>
      </c>
      <c r="D159" s="2">
        <v>69.92</v>
      </c>
    </row>
    <row r="160" spans="1:4">
      <c r="A160" s="2">
        <v>86.91</v>
      </c>
      <c r="B160" s="2">
        <v>94.74</v>
      </c>
      <c r="C160" s="2">
        <v>73.52</v>
      </c>
      <c r="D160" s="2">
        <v>69.930000000000007</v>
      </c>
    </row>
    <row r="161" spans="1:4">
      <c r="A161" s="2">
        <v>81.900000000000006</v>
      </c>
      <c r="B161" s="2">
        <v>94.64</v>
      </c>
      <c r="C161" s="2">
        <v>73.83</v>
      </c>
      <c r="D161" s="2">
        <v>70.44</v>
      </c>
    </row>
    <row r="162" spans="1:4">
      <c r="A162" s="2">
        <v>86.46</v>
      </c>
      <c r="B162" s="2">
        <v>83.27</v>
      </c>
      <c r="C162" s="2">
        <v>74.069999999999993</v>
      </c>
      <c r="D162" s="2">
        <v>70.55</v>
      </c>
    </row>
    <row r="163" spans="1:4">
      <c r="A163" s="2">
        <v>94.33</v>
      </c>
      <c r="B163" s="2">
        <v>81.680000000000007</v>
      </c>
      <c r="C163" s="2">
        <v>74.19</v>
      </c>
      <c r="D163" s="2">
        <v>70.56</v>
      </c>
    </row>
    <row r="164" spans="1:4">
      <c r="A164" s="2">
        <v>95.81</v>
      </c>
      <c r="B164" s="2">
        <v>85.43</v>
      </c>
      <c r="C164" s="2">
        <v>74.81</v>
      </c>
      <c r="D164" s="2">
        <v>70.569999999999993</v>
      </c>
    </row>
    <row r="165" spans="1:4">
      <c r="A165" s="2">
        <v>83.95</v>
      </c>
      <c r="B165" s="2">
        <v>81.83</v>
      </c>
      <c r="C165" s="2">
        <v>74.92</v>
      </c>
      <c r="D165" s="2">
        <v>71.23</v>
      </c>
    </row>
    <row r="166" spans="1:4">
      <c r="A166" s="2">
        <v>84.45</v>
      </c>
      <c r="B166" s="2">
        <v>84.86</v>
      </c>
      <c r="C166" s="2">
        <v>75.19</v>
      </c>
      <c r="D166" s="2">
        <v>71.64</v>
      </c>
    </row>
    <row r="167" spans="1:4">
      <c r="A167" s="2">
        <v>80.86</v>
      </c>
      <c r="B167" s="2">
        <v>89.73</v>
      </c>
      <c r="C167" s="2">
        <v>75.69</v>
      </c>
      <c r="D167" s="2">
        <v>71.87</v>
      </c>
    </row>
    <row r="168" spans="1:4">
      <c r="A168" s="2">
        <v>70.73</v>
      </c>
      <c r="B168" s="2">
        <v>84.41</v>
      </c>
      <c r="C168" s="2">
        <v>75.84</v>
      </c>
      <c r="D168" s="2">
        <v>72.06</v>
      </c>
    </row>
    <row r="169" spans="1:4">
      <c r="A169" s="2">
        <v>76.900000000000006</v>
      </c>
      <c r="B169" s="2">
        <v>75.09</v>
      </c>
      <c r="C169" s="2">
        <v>75.94</v>
      </c>
      <c r="D169" s="2">
        <v>72.099999999999994</v>
      </c>
    </row>
    <row r="170" spans="1:4">
      <c r="A170" s="2">
        <v>93.69</v>
      </c>
      <c r="B170" s="2">
        <v>85.87</v>
      </c>
      <c r="C170" s="2">
        <v>76.349999999999994</v>
      </c>
      <c r="D170" s="2">
        <v>72.42</v>
      </c>
    </row>
    <row r="171" spans="1:4">
      <c r="A171" s="2">
        <v>87.71</v>
      </c>
      <c r="B171" s="2">
        <v>84.3</v>
      </c>
      <c r="C171" s="2">
        <v>76.42</v>
      </c>
      <c r="D171" s="2">
        <v>72.52</v>
      </c>
    </row>
    <row r="172" spans="1:4">
      <c r="A172" s="2">
        <v>78.98</v>
      </c>
      <c r="B172" s="2">
        <v>77.36</v>
      </c>
      <c r="C172" s="2">
        <v>76.709999999999994</v>
      </c>
      <c r="D172" s="2">
        <v>72.62</v>
      </c>
    </row>
    <row r="173" spans="1:4">
      <c r="A173" s="2">
        <v>76.87</v>
      </c>
      <c r="B173" s="2">
        <v>85.55</v>
      </c>
      <c r="C173" s="2">
        <v>76.81</v>
      </c>
      <c r="D173" s="2">
        <v>72.739999999999995</v>
      </c>
    </row>
    <row r="174" spans="1:4">
      <c r="A174" s="2">
        <v>96.42</v>
      </c>
      <c r="B174" s="2">
        <v>85.03</v>
      </c>
      <c r="C174" s="2">
        <v>77.14</v>
      </c>
      <c r="D174" s="2">
        <v>72.900000000000006</v>
      </c>
    </row>
    <row r="175" spans="1:4">
      <c r="A175" s="2">
        <v>83.41</v>
      </c>
      <c r="B175" s="2">
        <v>83.83</v>
      </c>
      <c r="C175" s="2">
        <v>77.260000000000005</v>
      </c>
      <c r="D175" s="2">
        <v>73.25</v>
      </c>
    </row>
    <row r="176" spans="1:4">
      <c r="A176" s="2">
        <v>91.2</v>
      </c>
      <c r="B176" s="2">
        <v>84.67</v>
      </c>
      <c r="C176" s="2">
        <v>77.45</v>
      </c>
      <c r="D176" s="2">
        <v>73.94</v>
      </c>
    </row>
    <row r="177" spans="1:4">
      <c r="A177" s="2">
        <v>88.44</v>
      </c>
      <c r="B177" s="2">
        <v>83.57</v>
      </c>
      <c r="C177" s="2">
        <v>78.38</v>
      </c>
      <c r="D177" s="2">
        <v>74.31</v>
      </c>
    </row>
    <row r="178" spans="1:4">
      <c r="A178" s="2">
        <v>93.63</v>
      </c>
      <c r="B178" s="2">
        <v>78.98</v>
      </c>
      <c r="C178" s="2">
        <v>79.650000000000006</v>
      </c>
      <c r="D178" s="2">
        <v>74.430000000000007</v>
      </c>
    </row>
    <row r="179" spans="1:4">
      <c r="A179" s="2">
        <v>90.18</v>
      </c>
      <c r="B179" s="2">
        <v>86.02</v>
      </c>
      <c r="C179" s="2">
        <v>80.510000000000005</v>
      </c>
      <c r="D179" s="2">
        <v>74.44</v>
      </c>
    </row>
    <row r="180" spans="1:4">
      <c r="A180" s="2">
        <v>99.56</v>
      </c>
      <c r="B180" s="2">
        <v>80.59</v>
      </c>
      <c r="C180" s="2">
        <v>80.59</v>
      </c>
      <c r="D180" s="2">
        <v>74.540000000000006</v>
      </c>
    </row>
    <row r="181" spans="1:4">
      <c r="A181" s="2">
        <v>94.67</v>
      </c>
      <c r="B181" s="2">
        <v>80.14</v>
      </c>
      <c r="C181" s="2">
        <v>81.010000000000005</v>
      </c>
      <c r="D181" s="2">
        <v>74.680000000000007</v>
      </c>
    </row>
    <row r="182" spans="1:4">
      <c r="A182" s="2">
        <v>94.38</v>
      </c>
      <c r="B182" s="2">
        <v>77.66</v>
      </c>
      <c r="C182" s="2">
        <v>82.12</v>
      </c>
      <c r="D182" s="2">
        <v>75.849999999999994</v>
      </c>
    </row>
    <row r="183" spans="1:4">
      <c r="A183" s="2">
        <v>83.59</v>
      </c>
      <c r="B183" s="2">
        <v>83.49</v>
      </c>
      <c r="C183" s="2">
        <v>83.54</v>
      </c>
      <c r="D183" s="2">
        <v>76.010000000000005</v>
      </c>
    </row>
    <row r="184" spans="1:4">
      <c r="A184" s="2">
        <v>82.45</v>
      </c>
      <c r="B184" s="2">
        <v>91.44</v>
      </c>
      <c r="C184" s="2">
        <v>85.19</v>
      </c>
      <c r="D184" s="2">
        <v>76.42</v>
      </c>
    </row>
    <row r="185" spans="1:4">
      <c r="B185" s="2">
        <v>80.53</v>
      </c>
      <c r="D185" s="2">
        <v>76.73</v>
      </c>
    </row>
    <row r="186" spans="1:4">
      <c r="B186" s="2">
        <v>77.67</v>
      </c>
      <c r="D186" s="2">
        <v>76.91</v>
      </c>
    </row>
    <row r="187" spans="1:4">
      <c r="B187" s="2">
        <v>86.85</v>
      </c>
      <c r="D187" s="2">
        <v>76.930000000000007</v>
      </c>
    </row>
    <row r="188" spans="1:4">
      <c r="B188" s="2">
        <v>78.3</v>
      </c>
      <c r="D188" s="2">
        <v>77.03</v>
      </c>
    </row>
    <row r="189" spans="1:4">
      <c r="B189" s="2">
        <v>87.87</v>
      </c>
      <c r="D189" s="2">
        <v>77.23</v>
      </c>
    </row>
    <row r="190" spans="1:4">
      <c r="B190" s="2">
        <v>83.15</v>
      </c>
      <c r="D190" s="2">
        <v>77.599999999999994</v>
      </c>
    </row>
    <row r="191" spans="1:4">
      <c r="B191" s="2">
        <v>91.25</v>
      </c>
      <c r="D191" s="2">
        <v>77.73</v>
      </c>
    </row>
    <row r="192" spans="1:4">
      <c r="B192" s="2">
        <v>85.83</v>
      </c>
      <c r="D192" s="2">
        <v>77.92</v>
      </c>
    </row>
    <row r="193" spans="2:4">
      <c r="B193" s="2">
        <v>72.31</v>
      </c>
      <c r="D193" s="2">
        <v>78.040000000000006</v>
      </c>
    </row>
    <row r="194" spans="2:4">
      <c r="B194" s="2">
        <v>85.53</v>
      </c>
      <c r="D194" s="2">
        <v>78.05</v>
      </c>
    </row>
    <row r="195" spans="2:4">
      <c r="B195" s="2">
        <v>86.99</v>
      </c>
      <c r="D195" s="2">
        <v>78.33</v>
      </c>
    </row>
    <row r="196" spans="2:4">
      <c r="B196" s="2">
        <v>80.069999999999993</v>
      </c>
      <c r="D196" s="2">
        <v>79.17</v>
      </c>
    </row>
    <row r="197" spans="2:4">
      <c r="B197" s="2">
        <v>77.97</v>
      </c>
      <c r="D197" s="2">
        <v>79.61</v>
      </c>
    </row>
    <row r="198" spans="2:4">
      <c r="B198" s="2">
        <v>94.43</v>
      </c>
      <c r="D198" s="2">
        <v>79.930000000000007</v>
      </c>
    </row>
    <row r="199" spans="2:4">
      <c r="B199" s="2">
        <v>82.56</v>
      </c>
      <c r="D199" s="2">
        <v>81.44</v>
      </c>
    </row>
    <row r="200" spans="2:4">
      <c r="B200" s="2">
        <v>85.24</v>
      </c>
      <c r="D200" s="2">
        <v>82.14</v>
      </c>
    </row>
    <row r="201" spans="2:4">
      <c r="B201" s="2">
        <v>90.44</v>
      </c>
      <c r="D201" s="2">
        <v>82.37</v>
      </c>
    </row>
    <row r="202" spans="2:4">
      <c r="B202" s="2">
        <v>85.62</v>
      </c>
      <c r="D202" s="2">
        <v>82.4</v>
      </c>
    </row>
    <row r="203" spans="2:4">
      <c r="B203" s="2">
        <v>89.33</v>
      </c>
      <c r="D203" s="2">
        <v>82.45</v>
      </c>
    </row>
    <row r="204" spans="2:4">
      <c r="B204" s="2">
        <v>81.22</v>
      </c>
      <c r="D204" s="2">
        <v>85.32</v>
      </c>
    </row>
    <row r="205" spans="2:4">
      <c r="B205" s="2">
        <v>77.709999999999994</v>
      </c>
      <c r="D205" s="2">
        <v>85.57</v>
      </c>
    </row>
    <row r="206" spans="2:4">
      <c r="B206" s="2">
        <v>75.05</v>
      </c>
      <c r="D206" s="2">
        <v>85.69</v>
      </c>
    </row>
    <row r="207" spans="2:4">
      <c r="B207" s="2">
        <v>93</v>
      </c>
      <c r="D207" s="2">
        <v>86.66</v>
      </c>
    </row>
    <row r="208" spans="2:4">
      <c r="B208" s="2">
        <v>89.29</v>
      </c>
      <c r="D208" s="2">
        <v>93.78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G5" sqref="G5:I18"/>
    </sheetView>
  </sheetViews>
  <sheetFormatPr defaultRowHeight="15"/>
  <sheetData>
    <row r="1" spans="1:9" ht="16.5" thickBot="1">
      <c r="A1" s="7">
        <v>81.7</v>
      </c>
      <c r="B1" s="8">
        <v>134.19999999999999</v>
      </c>
      <c r="D1">
        <f>VAR(A1:A21)</f>
        <v>3577.3994761904733</v>
      </c>
      <c r="E1">
        <f>VAR(B1:B29)</f>
        <v>2955.634236453202</v>
      </c>
      <c r="G1">
        <f>+(D1/E1)</f>
        <v>1.2103660974246249</v>
      </c>
      <c r="I1">
        <v>1.2103660000000001</v>
      </c>
    </row>
    <row r="2" spans="1:9" ht="16.5" thickBot="1">
      <c r="A2" s="7">
        <v>179.7</v>
      </c>
      <c r="B2" s="8">
        <v>68.400000000000006</v>
      </c>
    </row>
    <row r="3" spans="1:9" ht="16.5" thickBot="1">
      <c r="A3" s="7">
        <v>82.1</v>
      </c>
      <c r="B3" s="8">
        <v>136.5</v>
      </c>
    </row>
    <row r="4" spans="1:9" ht="16.5" thickBot="1">
      <c r="A4" s="7">
        <v>119</v>
      </c>
      <c r="B4" s="8">
        <v>169.9</v>
      </c>
    </row>
    <row r="5" spans="1:9" ht="16.5" thickBot="1">
      <c r="A5" s="7">
        <v>185.2</v>
      </c>
      <c r="B5" s="8">
        <v>92.9</v>
      </c>
      <c r="G5" s="1" t="s">
        <v>38</v>
      </c>
    </row>
    <row r="6" spans="1:9" ht="16.5" thickBot="1">
      <c r="A6" s="7">
        <v>161.80000000000001</v>
      </c>
      <c r="B6" s="8">
        <v>17.899999999999999</v>
      </c>
    </row>
    <row r="7" spans="1:9" ht="16.5" thickBot="1">
      <c r="A7" s="7">
        <v>103.3</v>
      </c>
      <c r="B7" s="8">
        <v>188.2</v>
      </c>
      <c r="G7" s="5"/>
      <c r="H7" s="5" t="s">
        <v>10</v>
      </c>
      <c r="I7" s="5" t="s">
        <v>11</v>
      </c>
    </row>
    <row r="8" spans="1:9" ht="16.5" thickBot="1">
      <c r="A8" s="7">
        <v>241.5</v>
      </c>
      <c r="B8" s="8">
        <v>38.1</v>
      </c>
      <c r="G8" s="3" t="s">
        <v>12</v>
      </c>
      <c r="H8" s="3">
        <v>123.36190476190478</v>
      </c>
      <c r="I8" s="3">
        <v>91.206896551724142</v>
      </c>
    </row>
    <row r="9" spans="1:9" ht="16.5" thickBot="1">
      <c r="A9" s="7">
        <v>32.5</v>
      </c>
      <c r="B9" s="8">
        <v>82.5</v>
      </c>
      <c r="G9" s="3" t="s">
        <v>13</v>
      </c>
      <c r="H9" s="3">
        <v>3577.3994761904733</v>
      </c>
      <c r="I9" s="3">
        <v>2955.634236453202</v>
      </c>
    </row>
    <row r="10" spans="1:9" ht="16.5" thickBot="1">
      <c r="A10" s="7">
        <v>230.3</v>
      </c>
      <c r="B10" s="8">
        <v>77.599999999999994</v>
      </c>
      <c r="G10" s="3" t="s">
        <v>14</v>
      </c>
      <c r="H10" s="3">
        <v>21</v>
      </c>
      <c r="I10" s="3">
        <v>29</v>
      </c>
    </row>
    <row r="11" spans="1:9" ht="16.5" thickBot="1">
      <c r="A11" s="7">
        <v>154.69999999999999</v>
      </c>
      <c r="B11" s="8">
        <v>157.19999999999999</v>
      </c>
      <c r="G11" s="3" t="s">
        <v>39</v>
      </c>
      <c r="H11" s="3">
        <v>3214.7030863437317</v>
      </c>
      <c r="I11" s="3"/>
    </row>
    <row r="12" spans="1:9" ht="16.5" thickBot="1">
      <c r="A12" s="7">
        <v>104</v>
      </c>
      <c r="B12" s="8">
        <v>22.1</v>
      </c>
      <c r="G12" s="3" t="s">
        <v>15</v>
      </c>
      <c r="H12" s="3">
        <v>0</v>
      </c>
      <c r="I12" s="3"/>
    </row>
    <row r="13" spans="1:9" ht="16.5" thickBot="1">
      <c r="A13" s="7">
        <v>145.5</v>
      </c>
      <c r="B13" s="8">
        <v>124.1</v>
      </c>
      <c r="G13" s="3" t="s">
        <v>16</v>
      </c>
      <c r="H13" s="3">
        <v>48</v>
      </c>
      <c r="I13" s="3"/>
    </row>
    <row r="14" spans="1:9" ht="16.5" thickBot="1">
      <c r="A14" s="7">
        <v>145.4</v>
      </c>
      <c r="B14" s="8">
        <v>111.7</v>
      </c>
      <c r="G14" s="3" t="s">
        <v>17</v>
      </c>
      <c r="H14" s="3">
        <v>1.979255385731679</v>
      </c>
      <c r="I14" s="3"/>
    </row>
    <row r="15" spans="1:9" ht="16.5" thickBot="1">
      <c r="A15" s="7">
        <v>136.69999999999999</v>
      </c>
      <c r="B15" s="8">
        <v>77.2</v>
      </c>
      <c r="G15" s="3" t="s">
        <v>18</v>
      </c>
      <c r="H15" s="3">
        <v>2.6769302040160911E-2</v>
      </c>
      <c r="I15" s="3"/>
    </row>
    <row r="16" spans="1:9" ht="16.5" thickBot="1">
      <c r="A16" s="7">
        <v>160.4</v>
      </c>
      <c r="B16" s="8">
        <v>104.8</v>
      </c>
      <c r="G16" s="3" t="s">
        <v>19</v>
      </c>
      <c r="H16" s="3">
        <v>1.6772241966028223</v>
      </c>
      <c r="I16" s="3"/>
    </row>
    <row r="17" spans="1:9" ht="16.5" thickBot="1">
      <c r="A17" s="7">
        <v>53.4</v>
      </c>
      <c r="B17" s="8">
        <v>108.7</v>
      </c>
      <c r="G17" s="3" t="s">
        <v>20</v>
      </c>
      <c r="H17" s="3">
        <v>5.3538604080321822E-2</v>
      </c>
      <c r="I17" s="3"/>
    </row>
    <row r="18" spans="1:9" ht="16.5" thickBot="1">
      <c r="A18" s="7">
        <v>9.6999999999999993</v>
      </c>
      <c r="B18" s="8">
        <v>66.8</v>
      </c>
      <c r="G18" s="4" t="s">
        <v>21</v>
      </c>
      <c r="H18" s="4">
        <v>2.0106347219262766</v>
      </c>
      <c r="I18" s="4"/>
    </row>
    <row r="19" spans="1:9" ht="16.5" thickBot="1">
      <c r="A19" s="7">
        <v>90.3</v>
      </c>
      <c r="B19" s="8">
        <v>37.1</v>
      </c>
    </row>
    <row r="20" spans="1:9" ht="16.5" thickBot="1">
      <c r="A20" s="7">
        <v>93.3</v>
      </c>
      <c r="B20" s="8">
        <v>186.3</v>
      </c>
    </row>
    <row r="21" spans="1:9" ht="16.5" thickBot="1">
      <c r="A21" s="7">
        <v>80.099999999999994</v>
      </c>
      <c r="B21" s="8">
        <v>8</v>
      </c>
    </row>
    <row r="22" spans="1:9" ht="16.5" thickBot="1">
      <c r="A22" s="7"/>
      <c r="B22" s="8">
        <v>147.69999999999999</v>
      </c>
    </row>
    <row r="23" spans="1:9" ht="16.5" thickBot="1">
      <c r="A23" s="7"/>
      <c r="B23" s="8">
        <v>91.8</v>
      </c>
    </row>
    <row r="24" spans="1:9" ht="15.75">
      <c r="A24" s="9"/>
      <c r="B24" s="10">
        <v>80.099999999999994</v>
      </c>
    </row>
    <row r="25" spans="1:9" ht="16.5" thickBot="1">
      <c r="B25" s="8">
        <v>77.099999999999994</v>
      </c>
    </row>
    <row r="26" spans="1:9" ht="16.5" thickBot="1">
      <c r="B26" s="8">
        <v>13.6</v>
      </c>
    </row>
    <row r="27" spans="1:9" ht="16.5" thickBot="1">
      <c r="B27" s="8">
        <v>167.4</v>
      </c>
    </row>
    <row r="28" spans="1:9" ht="16.5" thickBot="1">
      <c r="B28" s="8">
        <v>40.299999999999997</v>
      </c>
    </row>
    <row r="29" spans="1:9" ht="15.75">
      <c r="B29" s="10">
        <v>16.8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41"/>
  <sheetViews>
    <sheetView tabSelected="1" topLeftCell="M1" workbookViewId="0">
      <selection activeCell="AJ36" sqref="AJ36"/>
    </sheetView>
  </sheetViews>
  <sheetFormatPr defaultRowHeight="15"/>
  <cols>
    <col min="1" max="1" width="30" customWidth="1"/>
    <col min="2" max="2" width="18.85546875" customWidth="1"/>
    <col min="3" max="3" width="15.42578125" customWidth="1"/>
    <col min="6" max="6" width="16.28515625" customWidth="1"/>
    <col min="7" max="7" width="14.85546875" customWidth="1"/>
    <col min="8" max="8" width="13.42578125" customWidth="1"/>
    <col min="9" max="9" width="13.7109375" customWidth="1"/>
    <col min="10" max="10" width="15.7109375" customWidth="1"/>
    <col min="11" max="11" width="12.85546875" customWidth="1"/>
    <col min="12" max="12" width="13.7109375" customWidth="1"/>
    <col min="14" max="14" width="19.7109375" customWidth="1"/>
    <col min="16" max="16" width="12.28515625" customWidth="1"/>
    <col min="18" max="18" width="14.28515625" customWidth="1"/>
  </cols>
  <sheetData>
    <row r="1" spans="1:29"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48</v>
      </c>
      <c r="K1" s="1" t="s">
        <v>49</v>
      </c>
      <c r="L1" s="1"/>
      <c r="N1" s="1" t="s">
        <v>41</v>
      </c>
      <c r="O1" s="1" t="s">
        <v>42</v>
      </c>
      <c r="P1" s="1" t="s">
        <v>43</v>
      </c>
      <c r="Q1" s="1" t="s">
        <v>44</v>
      </c>
      <c r="R1" s="1" t="s">
        <v>45</v>
      </c>
      <c r="S1" s="1" t="s">
        <v>46</v>
      </c>
      <c r="T1" s="1" t="s">
        <v>47</v>
      </c>
      <c r="U1" s="1" t="s">
        <v>48</v>
      </c>
      <c r="V1" s="1" t="s">
        <v>49</v>
      </c>
      <c r="W1" s="1"/>
      <c r="X1" s="1"/>
      <c r="AA1" s="1" t="s">
        <v>53</v>
      </c>
    </row>
    <row r="2" spans="1:29">
      <c r="A2">
        <v>2009</v>
      </c>
      <c r="AA2" s="1" t="s">
        <v>50</v>
      </c>
      <c r="AB2" s="1" t="s">
        <v>51</v>
      </c>
      <c r="AC2" s="1" t="s">
        <v>52</v>
      </c>
    </row>
    <row r="3" spans="1:29">
      <c r="A3">
        <v>2010</v>
      </c>
      <c r="B3">
        <v>23703</v>
      </c>
      <c r="D3">
        <v>3</v>
      </c>
      <c r="E3">
        <v>23</v>
      </c>
      <c r="F3">
        <v>76</v>
      </c>
      <c r="H3">
        <v>2038</v>
      </c>
      <c r="I3">
        <v>831</v>
      </c>
      <c r="J3">
        <v>1107</v>
      </c>
      <c r="K3">
        <v>100</v>
      </c>
      <c r="N3">
        <f>+(C3/23703)*100000</f>
        <v>0</v>
      </c>
      <c r="O3" s="1">
        <f t="shared" ref="O3:V3" si="0">+(D3/23703)*100000</f>
        <v>12.656625743576763</v>
      </c>
      <c r="P3" s="1">
        <f t="shared" si="0"/>
        <v>97.034130700755171</v>
      </c>
      <c r="Q3" s="1">
        <f t="shared" si="0"/>
        <v>320.63451883727799</v>
      </c>
      <c r="R3" s="1">
        <f t="shared" si="0"/>
        <v>0</v>
      </c>
      <c r="S3" s="1">
        <f t="shared" si="0"/>
        <v>8598.0677551364806</v>
      </c>
      <c r="T3" s="1">
        <f t="shared" si="0"/>
        <v>3505.8853309707629</v>
      </c>
      <c r="U3" s="19">
        <f t="shared" si="0"/>
        <v>4670.2948993798254</v>
      </c>
      <c r="V3" s="19">
        <f t="shared" si="0"/>
        <v>421.88752478589203</v>
      </c>
      <c r="W3" s="1"/>
      <c r="X3" s="1"/>
      <c r="Z3" s="1">
        <v>2010</v>
      </c>
      <c r="AA3" s="1">
        <v>4670</v>
      </c>
      <c r="AB3" s="1">
        <v>2415</v>
      </c>
      <c r="AC3" s="1">
        <v>2006</v>
      </c>
    </row>
    <row r="4" spans="1:29">
      <c r="A4">
        <v>2011</v>
      </c>
      <c r="B4">
        <v>23217</v>
      </c>
      <c r="C4">
        <v>411</v>
      </c>
      <c r="D4">
        <v>11</v>
      </c>
      <c r="E4">
        <v>21</v>
      </c>
      <c r="F4">
        <v>85</v>
      </c>
      <c r="G4">
        <v>294</v>
      </c>
      <c r="H4">
        <v>2323</v>
      </c>
      <c r="I4">
        <v>996</v>
      </c>
      <c r="J4">
        <v>1227</v>
      </c>
      <c r="K4">
        <v>100</v>
      </c>
      <c r="N4">
        <f>+(C4/23217)*100000</f>
        <v>1770.2545548520479</v>
      </c>
      <c r="O4" s="1">
        <f t="shared" ref="O4:V4" si="1">+(D4/23217)*100000</f>
        <v>47.379075677305423</v>
      </c>
      <c r="P4" s="1">
        <f t="shared" si="1"/>
        <v>90.45096265667398</v>
      </c>
      <c r="Q4" s="1">
        <f t="shared" si="1"/>
        <v>366.11103932463283</v>
      </c>
      <c r="R4" s="1">
        <f t="shared" si="1"/>
        <v>1266.3134771934358</v>
      </c>
      <c r="S4" s="1">
        <f t="shared" si="1"/>
        <v>10005.599345307319</v>
      </c>
      <c r="T4" s="1">
        <f t="shared" si="1"/>
        <v>4289.9599431451097</v>
      </c>
      <c r="U4" s="19">
        <f t="shared" si="1"/>
        <v>5284.9205323685228</v>
      </c>
      <c r="V4" s="19">
        <f t="shared" si="1"/>
        <v>430.71886979368566</v>
      </c>
      <c r="W4" s="1"/>
      <c r="X4" s="1"/>
      <c r="Z4" s="1">
        <v>2011</v>
      </c>
      <c r="AA4" s="1">
        <v>5285</v>
      </c>
      <c r="AB4" s="1">
        <v>2319</v>
      </c>
      <c r="AC4" s="1">
        <v>1974</v>
      </c>
    </row>
    <row r="5" spans="1:29">
      <c r="A5">
        <v>2012</v>
      </c>
      <c r="B5">
        <v>23051</v>
      </c>
      <c r="C5">
        <v>504</v>
      </c>
      <c r="D5">
        <v>5</v>
      </c>
      <c r="E5">
        <v>14</v>
      </c>
      <c r="F5">
        <v>92</v>
      </c>
      <c r="G5">
        <v>393</v>
      </c>
      <c r="H5">
        <v>2484</v>
      </c>
      <c r="I5">
        <v>912</v>
      </c>
      <c r="J5">
        <v>1501</v>
      </c>
      <c r="K5">
        <v>71</v>
      </c>
      <c r="N5">
        <f>+(C5/23051)*100000</f>
        <v>2186.4561190403888</v>
      </c>
      <c r="O5" s="1">
        <f t="shared" ref="O5:V5" si="2">+(D5/23051)*100000</f>
        <v>21.691032926987983</v>
      </c>
      <c r="P5" s="1">
        <f t="shared" si="2"/>
        <v>60.73489219556636</v>
      </c>
      <c r="Q5" s="1">
        <f t="shared" si="2"/>
        <v>399.11500585657893</v>
      </c>
      <c r="R5" s="1">
        <f t="shared" si="2"/>
        <v>1704.9151880612553</v>
      </c>
      <c r="S5" s="1">
        <f t="shared" si="2"/>
        <v>10776.10515812763</v>
      </c>
      <c r="T5" s="1">
        <f t="shared" si="2"/>
        <v>3956.444405882608</v>
      </c>
      <c r="U5" s="19">
        <f t="shared" si="2"/>
        <v>6511.6480846817922</v>
      </c>
      <c r="V5" s="19">
        <f t="shared" si="2"/>
        <v>308.01266756322934</v>
      </c>
      <c r="Z5" s="1">
        <v>2012</v>
      </c>
      <c r="AA5" s="1">
        <v>6512</v>
      </c>
      <c r="AB5" s="1">
        <v>2315</v>
      </c>
      <c r="AC5" s="1">
        <v>1965</v>
      </c>
    </row>
    <row r="6" spans="1:29">
      <c r="A6">
        <v>2013</v>
      </c>
      <c r="B6">
        <v>22648</v>
      </c>
      <c r="C6">
        <v>461</v>
      </c>
      <c r="D6">
        <v>5</v>
      </c>
      <c r="E6">
        <v>39</v>
      </c>
      <c r="F6">
        <v>78</v>
      </c>
      <c r="G6">
        <v>339</v>
      </c>
      <c r="H6">
        <v>1988</v>
      </c>
      <c r="I6">
        <v>770</v>
      </c>
      <c r="J6">
        <v>1120</v>
      </c>
      <c r="K6">
        <v>98</v>
      </c>
      <c r="N6">
        <f>+(C6/22648)*100000</f>
        <v>2035.4998233839635</v>
      </c>
      <c r="O6" s="1">
        <f t="shared" ref="O6:V6" si="3">+(D6/22648)*100000</f>
        <v>22.077004592016955</v>
      </c>
      <c r="P6" s="1">
        <f t="shared" si="3"/>
        <v>172.20063581773226</v>
      </c>
      <c r="Q6" s="1">
        <f t="shared" si="3"/>
        <v>344.40127163546452</v>
      </c>
      <c r="R6" s="1">
        <f t="shared" si="3"/>
        <v>1496.8209113387495</v>
      </c>
      <c r="S6" s="1">
        <f t="shared" si="3"/>
        <v>8777.817025785942</v>
      </c>
      <c r="T6" s="1">
        <f t="shared" si="3"/>
        <v>3399.8587071706111</v>
      </c>
      <c r="U6" s="19">
        <f t="shared" si="3"/>
        <v>4945.2490286117982</v>
      </c>
      <c r="V6" s="19">
        <f t="shared" si="3"/>
        <v>432.70929000353232</v>
      </c>
      <c r="Z6" s="1">
        <v>2013</v>
      </c>
      <c r="AA6" s="1">
        <v>4945</v>
      </c>
      <c r="AB6" s="1">
        <v>2252</v>
      </c>
      <c r="AC6" s="1">
        <v>1902</v>
      </c>
    </row>
    <row r="7" spans="1:29">
      <c r="A7">
        <v>2014</v>
      </c>
      <c r="B7">
        <v>22567</v>
      </c>
      <c r="C7">
        <v>536</v>
      </c>
      <c r="D7">
        <v>4</v>
      </c>
      <c r="E7">
        <v>42</v>
      </c>
      <c r="F7">
        <v>77</v>
      </c>
      <c r="G7">
        <v>413</v>
      </c>
      <c r="H7">
        <v>1711</v>
      </c>
      <c r="I7">
        <v>650</v>
      </c>
      <c r="J7">
        <v>969</v>
      </c>
      <c r="K7">
        <v>92</v>
      </c>
      <c r="N7">
        <f>+(C7/22567)*100000</f>
        <v>2375.1495546594588</v>
      </c>
      <c r="O7" s="1">
        <f t="shared" ref="O7:V7" si="4">+(D7/22567)*100000</f>
        <v>17.724996676563123</v>
      </c>
      <c r="P7" s="1">
        <f t="shared" si="4"/>
        <v>186.1124651039128</v>
      </c>
      <c r="Q7" s="1">
        <f t="shared" si="4"/>
        <v>341.20618602384008</v>
      </c>
      <c r="R7" s="1">
        <f t="shared" si="4"/>
        <v>1830.1059068551424</v>
      </c>
      <c r="S7" s="1">
        <f t="shared" si="4"/>
        <v>7581.867328399876</v>
      </c>
      <c r="T7" s="1">
        <f t="shared" si="4"/>
        <v>2880.3119599415077</v>
      </c>
      <c r="U7" s="19">
        <f t="shared" si="4"/>
        <v>4293.880444897417</v>
      </c>
      <c r="V7" s="19">
        <f t="shared" si="4"/>
        <v>407.67492356095181</v>
      </c>
      <c r="Z7" s="1">
        <v>2014</v>
      </c>
      <c r="AA7" s="1">
        <v>4294</v>
      </c>
      <c r="AB7" s="1">
        <v>2150</v>
      </c>
      <c r="AC7" s="1">
        <v>1822</v>
      </c>
    </row>
    <row r="8" spans="1:29">
      <c r="A8">
        <v>2015</v>
      </c>
      <c r="B8">
        <v>22306</v>
      </c>
      <c r="C8">
        <v>607</v>
      </c>
      <c r="D8">
        <v>8</v>
      </c>
      <c r="E8">
        <v>44</v>
      </c>
      <c r="F8">
        <v>79</v>
      </c>
      <c r="G8">
        <v>476</v>
      </c>
      <c r="H8">
        <v>1645</v>
      </c>
      <c r="I8">
        <v>601</v>
      </c>
      <c r="J8">
        <v>970</v>
      </c>
      <c r="K8">
        <v>74</v>
      </c>
      <c r="N8">
        <f>+(C8/22306)*100000</f>
        <v>2721.2409217250965</v>
      </c>
      <c r="O8" s="1">
        <f t="shared" ref="O8:V8" si="5">+(D8/22306)*100000</f>
        <v>35.864789742670133</v>
      </c>
      <c r="P8" s="1">
        <f t="shared" si="5"/>
        <v>197.25634358468574</v>
      </c>
      <c r="Q8" s="1">
        <f t="shared" si="5"/>
        <v>354.16479870886758</v>
      </c>
      <c r="R8" s="1">
        <f t="shared" si="5"/>
        <v>2133.954989688873</v>
      </c>
      <c r="S8" s="1">
        <f t="shared" si="5"/>
        <v>7374.6973908365462</v>
      </c>
      <c r="T8" s="1">
        <f t="shared" si="5"/>
        <v>2694.3423294180939</v>
      </c>
      <c r="U8" s="19">
        <f t="shared" si="5"/>
        <v>4348.6057562987544</v>
      </c>
      <c r="V8" s="19">
        <f t="shared" si="5"/>
        <v>331.74930511969876</v>
      </c>
      <c r="Z8" s="1">
        <v>2015</v>
      </c>
      <c r="AA8" s="1">
        <v>4349</v>
      </c>
      <c r="AB8" s="1">
        <v>2041</v>
      </c>
      <c r="AC8" s="1">
        <v>1784</v>
      </c>
    </row>
    <row r="9" spans="1:29">
      <c r="A9">
        <v>2016</v>
      </c>
      <c r="B9">
        <v>22205</v>
      </c>
      <c r="C9">
        <v>735</v>
      </c>
      <c r="D9">
        <v>7</v>
      </c>
      <c r="E9">
        <v>39</v>
      </c>
      <c r="F9">
        <v>87</v>
      </c>
      <c r="G9">
        <v>602</v>
      </c>
      <c r="H9">
        <v>1712</v>
      </c>
      <c r="I9">
        <v>712</v>
      </c>
      <c r="J9">
        <v>888</v>
      </c>
      <c r="K9">
        <v>112</v>
      </c>
      <c r="N9">
        <f>+(C9/22205)*100000</f>
        <v>3310.0653006079715</v>
      </c>
      <c r="O9" s="1">
        <f t="shared" ref="O9:V9" si="6">+(D9/22205)*100000</f>
        <v>31.524431434361631</v>
      </c>
      <c r="P9" s="1">
        <f t="shared" si="6"/>
        <v>175.63611799144337</v>
      </c>
      <c r="Q9" s="1">
        <f t="shared" si="6"/>
        <v>391.80364782706596</v>
      </c>
      <c r="R9" s="1">
        <f t="shared" si="6"/>
        <v>2711.1011033551003</v>
      </c>
      <c r="S9" s="1">
        <f t="shared" si="6"/>
        <v>7709.9752308038724</v>
      </c>
      <c r="T9" s="1">
        <f t="shared" si="6"/>
        <v>3206.4850258950687</v>
      </c>
      <c r="U9" s="19">
        <f t="shared" si="6"/>
        <v>3999.0993019590178</v>
      </c>
      <c r="V9" s="19">
        <f t="shared" si="6"/>
        <v>504.3909029497861</v>
      </c>
      <c r="Z9" s="1">
        <v>2016</v>
      </c>
      <c r="AA9" s="1">
        <v>3999</v>
      </c>
      <c r="AB9" s="1">
        <v>2006</v>
      </c>
      <c r="AC9" s="1">
        <v>1745</v>
      </c>
    </row>
    <row r="10" spans="1:29">
      <c r="A10">
        <v>2017</v>
      </c>
      <c r="B10">
        <v>21955</v>
      </c>
      <c r="C10">
        <v>754</v>
      </c>
      <c r="D10">
        <v>14</v>
      </c>
      <c r="E10">
        <v>47</v>
      </c>
      <c r="F10">
        <v>71</v>
      </c>
      <c r="G10">
        <v>622</v>
      </c>
      <c r="H10">
        <v>1352</v>
      </c>
      <c r="I10">
        <v>542</v>
      </c>
      <c r="J10">
        <v>700</v>
      </c>
      <c r="K10">
        <v>110</v>
      </c>
      <c r="N10">
        <f>+(C10/21955)*100000</f>
        <v>3434.2974265543157</v>
      </c>
      <c r="O10" s="1">
        <f t="shared" ref="O10:V10" si="7">+(D10/21955)*100000</f>
        <v>63.766795718515141</v>
      </c>
      <c r="P10" s="1">
        <f t="shared" si="7"/>
        <v>214.07424276930084</v>
      </c>
      <c r="Q10" s="1">
        <f t="shared" si="7"/>
        <v>323.38874971532681</v>
      </c>
      <c r="R10" s="1">
        <f t="shared" si="7"/>
        <v>2833.0676383511727</v>
      </c>
      <c r="S10" s="1">
        <f t="shared" si="7"/>
        <v>6158.0505579594619</v>
      </c>
      <c r="T10" s="1">
        <f t="shared" si="7"/>
        <v>2468.6859485310861</v>
      </c>
      <c r="U10" s="19">
        <f t="shared" si="7"/>
        <v>3188.3397859257575</v>
      </c>
      <c r="V10" s="19">
        <f t="shared" si="7"/>
        <v>501.02482350261897</v>
      </c>
      <c r="Z10" s="1">
        <v>2017</v>
      </c>
      <c r="AA10" s="1">
        <v>3188</v>
      </c>
      <c r="AB10" s="1">
        <v>2045</v>
      </c>
      <c r="AC10" s="1">
        <v>1696</v>
      </c>
    </row>
    <row r="11" spans="1:29">
      <c r="A11">
        <v>2018</v>
      </c>
      <c r="B11">
        <v>21592</v>
      </c>
      <c r="C11">
        <v>646</v>
      </c>
      <c r="D11">
        <v>7</v>
      </c>
      <c r="E11">
        <v>43</v>
      </c>
      <c r="F11">
        <v>68</v>
      </c>
      <c r="G11">
        <v>528</v>
      </c>
      <c r="H11">
        <v>1696</v>
      </c>
      <c r="I11">
        <v>413</v>
      </c>
      <c r="J11">
        <v>1131</v>
      </c>
      <c r="K11">
        <v>152</v>
      </c>
      <c r="N11">
        <f>+(C11/21592)*100000</f>
        <v>2991.8488329010747</v>
      </c>
      <c r="O11" s="1">
        <f t="shared" ref="O11:V11" si="8">+(D11/21592)*100000</f>
        <v>32.419414597999264</v>
      </c>
      <c r="P11" s="1">
        <f t="shared" si="8"/>
        <v>199.14783253056689</v>
      </c>
      <c r="Q11" s="1">
        <f t="shared" si="8"/>
        <v>314.93145609484992</v>
      </c>
      <c r="R11" s="1">
        <f t="shared" si="8"/>
        <v>2445.3501296776585</v>
      </c>
      <c r="S11" s="1">
        <f t="shared" si="8"/>
        <v>7854.7610226009629</v>
      </c>
      <c r="T11" s="1">
        <f t="shared" si="8"/>
        <v>1912.7454612819565</v>
      </c>
      <c r="U11" s="19">
        <f t="shared" si="8"/>
        <v>5238.0511300481658</v>
      </c>
      <c r="V11" s="19">
        <f t="shared" si="8"/>
        <v>703.96443127084103</v>
      </c>
      <c r="Z11" s="1">
        <v>2018</v>
      </c>
      <c r="AA11" s="1">
        <v>5238</v>
      </c>
      <c r="AB11" s="1">
        <v>1959</v>
      </c>
      <c r="AC11" s="1">
        <v>1595</v>
      </c>
    </row>
    <row r="12" spans="1:29">
      <c r="A12">
        <v>2019</v>
      </c>
    </row>
    <row r="13" spans="1:29">
      <c r="A13">
        <v>2020</v>
      </c>
    </row>
    <row r="14" spans="1:29">
      <c r="Z14" s="1"/>
      <c r="AA14" s="1" t="s">
        <v>48</v>
      </c>
    </row>
    <row r="15" spans="1:29">
      <c r="AA15" s="1" t="s">
        <v>50</v>
      </c>
      <c r="AB15" s="1" t="s">
        <v>51</v>
      </c>
      <c r="AC15" s="1" t="s">
        <v>52</v>
      </c>
    </row>
    <row r="16" spans="1:29">
      <c r="A16" s="1">
        <v>2009</v>
      </c>
      <c r="B16">
        <v>307006550</v>
      </c>
      <c r="C16">
        <v>1318398</v>
      </c>
      <c r="D16">
        <v>15241</v>
      </c>
      <c r="E16" s="16">
        <v>89241</v>
      </c>
      <c r="F16" s="16">
        <v>408742</v>
      </c>
      <c r="G16" s="16">
        <v>812514</v>
      </c>
      <c r="H16" s="15">
        <v>9337060</v>
      </c>
      <c r="I16" s="16">
        <v>2203313</v>
      </c>
      <c r="J16" s="16">
        <v>6338095</v>
      </c>
      <c r="K16" s="16">
        <v>795652</v>
      </c>
      <c r="N16">
        <f>+(C16/B16)*100000</f>
        <v>429.43644036259161</v>
      </c>
      <c r="O16">
        <f>+(D16/B16)*100000</f>
        <v>4.9643891962565618</v>
      </c>
      <c r="P16">
        <f>+(E16/B16)*100000</f>
        <v>29.068109458902427</v>
      </c>
      <c r="Q16">
        <f>+(F16/B16)*100000</f>
        <v>133.13787604857291</v>
      </c>
      <c r="R16">
        <f>+(G16/B16)*100000</f>
        <v>264.65689412815459</v>
      </c>
      <c r="S16">
        <f>+(H16/B16)*100000</f>
        <v>3041.3227339937862</v>
      </c>
      <c r="T16">
        <f>+(I16/B16)*100000</f>
        <v>717.67621896014919</v>
      </c>
      <c r="U16" s="19">
        <f>+(J16/B16)*100000</f>
        <v>2064.4820118658704</v>
      </c>
      <c r="V16" s="19">
        <f>+(K16/B16)*100000</f>
        <v>259.16450316776627</v>
      </c>
      <c r="Z16" s="1">
        <v>2010</v>
      </c>
      <c r="AA16">
        <v>4670</v>
      </c>
      <c r="AB16">
        <v>2415</v>
      </c>
      <c r="AC16">
        <v>2006</v>
      </c>
    </row>
    <row r="17" spans="1:29">
      <c r="A17" s="1">
        <v>2010</v>
      </c>
      <c r="B17" s="16">
        <v>309330219</v>
      </c>
      <c r="C17" s="15">
        <v>1251248</v>
      </c>
      <c r="D17" s="16">
        <v>14722</v>
      </c>
      <c r="E17" s="16">
        <v>85593</v>
      </c>
      <c r="F17" s="16">
        <v>369089</v>
      </c>
      <c r="G17" s="16">
        <v>781844</v>
      </c>
      <c r="H17" s="15">
        <v>9112625</v>
      </c>
      <c r="I17" s="16">
        <v>2168459</v>
      </c>
      <c r="J17" s="16">
        <v>6204601</v>
      </c>
      <c r="K17" s="16">
        <v>739565</v>
      </c>
      <c r="N17" s="1">
        <f t="shared" ref="N17:N39" si="9">+(C17/B17)*100000</f>
        <v>404.50234834637996</v>
      </c>
      <c r="O17" s="1">
        <f t="shared" ref="O17:O39" si="10">+(D17/B17)*100000</f>
        <v>4.7593151576309456</v>
      </c>
      <c r="P17" s="1">
        <f t="shared" ref="P17:P39" si="11">+(E17/B17)*100000</f>
        <v>27.670429444851621</v>
      </c>
      <c r="Q17" s="1">
        <f t="shared" ref="Q17:Q39" si="12">+(F17/B17)*100000</f>
        <v>119.318765943136</v>
      </c>
      <c r="R17" s="1">
        <f t="shared" ref="R17:R39" si="13">+(G17/B17)*100000</f>
        <v>252.7538378007614</v>
      </c>
      <c r="S17" s="1">
        <f t="shared" ref="S17:S39" si="14">+(H17/B17)*100000</f>
        <v>2945.921361792331</v>
      </c>
      <c r="T17" s="1">
        <f t="shared" ref="T17:T39" si="15">+(I17/B17)*100000</f>
        <v>701.01751035193877</v>
      </c>
      <c r="U17" s="19">
        <f t="shared" ref="U17:U39" si="16">+(J17/B17)*100000</f>
        <v>2005.8179314191093</v>
      </c>
      <c r="V17" s="19">
        <f t="shared" ref="V17:V39" si="17">+(K17/B17)*100000</f>
        <v>239.08592002128316</v>
      </c>
      <c r="Z17" s="1">
        <v>2011</v>
      </c>
      <c r="AA17">
        <v>5285</v>
      </c>
      <c r="AB17">
        <v>2319</v>
      </c>
      <c r="AC17">
        <v>1974</v>
      </c>
    </row>
    <row r="18" spans="1:29">
      <c r="A18" s="1">
        <v>2011</v>
      </c>
      <c r="B18" s="16">
        <v>311587816</v>
      </c>
      <c r="C18" s="15">
        <v>1206005</v>
      </c>
      <c r="D18" s="16">
        <v>14661</v>
      </c>
      <c r="E18" s="16">
        <v>84175</v>
      </c>
      <c r="F18" s="16">
        <v>354746</v>
      </c>
      <c r="G18" s="16">
        <v>752423</v>
      </c>
      <c r="H18" s="15">
        <v>9052743</v>
      </c>
      <c r="I18" s="16">
        <v>2185140</v>
      </c>
      <c r="J18" s="16">
        <v>6151095</v>
      </c>
      <c r="K18" s="16">
        <v>716508</v>
      </c>
      <c r="N18" s="1">
        <f t="shared" si="9"/>
        <v>387.05139869782329</v>
      </c>
      <c r="O18" s="1">
        <f t="shared" si="10"/>
        <v>4.7052545854360366</v>
      </c>
      <c r="P18" s="1">
        <f t="shared" si="11"/>
        <v>27.014856062279407</v>
      </c>
      <c r="Q18" s="1">
        <f t="shared" si="12"/>
        <v>113.85104993964207</v>
      </c>
      <c r="R18" s="1">
        <f t="shared" si="13"/>
        <v>241.48023811046579</v>
      </c>
      <c r="S18" s="1">
        <f t="shared" si="14"/>
        <v>2905.3584688305014</v>
      </c>
      <c r="T18" s="1">
        <f t="shared" si="15"/>
        <v>701.29186309390218</v>
      </c>
      <c r="U18" s="19">
        <f t="shared" si="16"/>
        <v>1974.112813191643</v>
      </c>
      <c r="V18" s="19">
        <f t="shared" si="17"/>
        <v>229.95379254495623</v>
      </c>
      <c r="Z18" s="1">
        <v>2012</v>
      </c>
      <c r="AA18">
        <v>6512</v>
      </c>
      <c r="AB18">
        <v>2315</v>
      </c>
      <c r="AC18">
        <v>1965</v>
      </c>
    </row>
    <row r="19" spans="1:29" ht="15.75" customHeight="1">
      <c r="A19" s="1">
        <v>2012</v>
      </c>
      <c r="B19" s="16">
        <v>313873685</v>
      </c>
      <c r="C19" s="15">
        <v>1217057</v>
      </c>
      <c r="D19" s="16">
        <v>14856</v>
      </c>
      <c r="E19" s="16">
        <v>85141</v>
      </c>
      <c r="F19" s="16">
        <v>355051</v>
      </c>
      <c r="G19" s="16">
        <v>762009</v>
      </c>
      <c r="H19" s="15">
        <v>9001992</v>
      </c>
      <c r="I19" s="16">
        <v>2109932</v>
      </c>
      <c r="J19" s="16">
        <v>6168874</v>
      </c>
      <c r="K19" s="16">
        <v>723186</v>
      </c>
      <c r="N19" s="1">
        <f t="shared" si="9"/>
        <v>387.75375514516293</v>
      </c>
      <c r="O19" s="1">
        <f t="shared" si="10"/>
        <v>4.7331142144012484</v>
      </c>
      <c r="P19" s="1">
        <f t="shared" si="11"/>
        <v>27.125880272505167</v>
      </c>
      <c r="Q19" s="1">
        <f t="shared" si="12"/>
        <v>113.11907208786873</v>
      </c>
      <c r="R19" s="1">
        <f t="shared" si="13"/>
        <v>242.77568857038779</v>
      </c>
      <c r="S19" s="1">
        <f t="shared" si="14"/>
        <v>2868.0301758970331</v>
      </c>
      <c r="T19" s="1">
        <f t="shared" si="15"/>
        <v>672.2232862560619</v>
      </c>
      <c r="U19" s="19">
        <f t="shared" si="16"/>
        <v>1965.40018956989</v>
      </c>
      <c r="V19" s="19">
        <f t="shared" si="17"/>
        <v>230.40670007108116</v>
      </c>
      <c r="Z19" s="1">
        <v>2013</v>
      </c>
      <c r="AA19">
        <v>4945</v>
      </c>
      <c r="AB19">
        <v>2252</v>
      </c>
      <c r="AC19">
        <v>1902</v>
      </c>
    </row>
    <row r="20" spans="1:29">
      <c r="A20" s="1">
        <v>2013</v>
      </c>
      <c r="B20" s="16">
        <v>316497531</v>
      </c>
      <c r="C20" s="15">
        <v>1168298</v>
      </c>
      <c r="D20" s="16">
        <v>14319</v>
      </c>
      <c r="E20" s="16">
        <v>113695</v>
      </c>
      <c r="F20" s="16">
        <v>345093</v>
      </c>
      <c r="G20" s="16">
        <v>726777</v>
      </c>
      <c r="H20" s="15">
        <v>8651892</v>
      </c>
      <c r="I20" s="16">
        <v>1932139</v>
      </c>
      <c r="J20" s="16">
        <v>6019465</v>
      </c>
      <c r="K20" s="16">
        <v>700288</v>
      </c>
      <c r="N20" s="1">
        <f t="shared" si="9"/>
        <v>369.13336932160774</v>
      </c>
      <c r="O20" s="1">
        <f t="shared" si="10"/>
        <v>4.5242059092081828</v>
      </c>
      <c r="P20" s="1">
        <f t="shared" si="11"/>
        <v>35.922871069727236</v>
      </c>
      <c r="Q20" s="1">
        <f t="shared" si="12"/>
        <v>109.03497379889514</v>
      </c>
      <c r="R20" s="1">
        <f t="shared" si="13"/>
        <v>229.63117522708257</v>
      </c>
      <c r="S20" s="1">
        <f t="shared" si="14"/>
        <v>2733.6364908325304</v>
      </c>
      <c r="T20" s="1">
        <f t="shared" si="15"/>
        <v>610.47522042122978</v>
      </c>
      <c r="U20" s="19">
        <f t="shared" si="16"/>
        <v>1901.8995127642875</v>
      </c>
      <c r="V20" s="19">
        <f t="shared" si="17"/>
        <v>221.26175764701304</v>
      </c>
      <c r="Z20" s="1">
        <v>2014</v>
      </c>
      <c r="AA20">
        <v>4294</v>
      </c>
      <c r="AB20">
        <v>2150</v>
      </c>
      <c r="AC20">
        <v>1822</v>
      </c>
    </row>
    <row r="21" spans="1:29">
      <c r="A21" s="1">
        <v>2014</v>
      </c>
      <c r="B21" s="17">
        <v>318907401</v>
      </c>
      <c r="C21" s="18">
        <v>1153022</v>
      </c>
      <c r="D21" s="17">
        <v>14164</v>
      </c>
      <c r="E21" s="17">
        <v>118027</v>
      </c>
      <c r="F21" s="17">
        <v>322905</v>
      </c>
      <c r="G21" s="17">
        <v>731089</v>
      </c>
      <c r="H21" s="18">
        <v>8209010</v>
      </c>
      <c r="I21" s="17">
        <v>1713153</v>
      </c>
      <c r="J21" s="17">
        <v>5809054</v>
      </c>
      <c r="K21" s="17">
        <v>686803</v>
      </c>
      <c r="N21" s="1">
        <f t="shared" si="9"/>
        <v>361.55385431145891</v>
      </c>
      <c r="O21" s="1">
        <f t="shared" si="10"/>
        <v>4.4414146412362507</v>
      </c>
      <c r="P21" s="1">
        <f t="shared" si="11"/>
        <v>37.009802729539039</v>
      </c>
      <c r="Q21" s="1">
        <f t="shared" si="12"/>
        <v>101.25352970406605</v>
      </c>
      <c r="R21" s="1">
        <f t="shared" si="13"/>
        <v>229.2480505963548</v>
      </c>
      <c r="S21" s="1">
        <f t="shared" si="14"/>
        <v>2574.1045752650939</v>
      </c>
      <c r="T21" s="1">
        <f t="shared" si="15"/>
        <v>537.19449427264942</v>
      </c>
      <c r="U21" s="19">
        <f t="shared" si="16"/>
        <v>1821.5488200601526</v>
      </c>
      <c r="V21" s="19">
        <f t="shared" si="17"/>
        <v>215.36126093229177</v>
      </c>
      <c r="Z21" s="1">
        <v>2015</v>
      </c>
      <c r="AA21">
        <v>4349</v>
      </c>
      <c r="AB21">
        <v>2041</v>
      </c>
      <c r="AC21">
        <v>1784</v>
      </c>
    </row>
    <row r="22" spans="1:29">
      <c r="A22" s="1">
        <v>2015</v>
      </c>
      <c r="B22" s="16">
        <v>320896618</v>
      </c>
      <c r="C22" s="15">
        <v>1199310</v>
      </c>
      <c r="D22" s="16">
        <v>15883</v>
      </c>
      <c r="E22" s="16">
        <v>126134</v>
      </c>
      <c r="F22" s="16">
        <v>328109</v>
      </c>
      <c r="G22" s="16">
        <v>764057</v>
      </c>
      <c r="H22" s="15">
        <v>8024115</v>
      </c>
      <c r="I22" s="16">
        <v>1587564</v>
      </c>
      <c r="J22" s="16">
        <v>5723488</v>
      </c>
      <c r="K22" s="16">
        <v>713063</v>
      </c>
      <c r="N22" s="1">
        <f t="shared" si="9"/>
        <v>373.73718909059988</v>
      </c>
      <c r="O22" s="1">
        <f t="shared" si="10"/>
        <v>4.9495691475314958</v>
      </c>
      <c r="P22" s="1">
        <f t="shared" si="11"/>
        <v>39.30674021625245</v>
      </c>
      <c r="Q22" s="1">
        <f t="shared" si="12"/>
        <v>102.24757183324381</v>
      </c>
      <c r="R22" s="1">
        <f t="shared" si="13"/>
        <v>238.10067078986791</v>
      </c>
      <c r="S22" s="1">
        <f t="shared" si="14"/>
        <v>2500.5296254010382</v>
      </c>
      <c r="T22" s="1">
        <f t="shared" si="15"/>
        <v>494.72755739669401</v>
      </c>
      <c r="U22" s="19">
        <f t="shared" si="16"/>
        <v>1783.59249644694</v>
      </c>
      <c r="V22" s="19">
        <f t="shared" si="17"/>
        <v>222.20957155740422</v>
      </c>
      <c r="Z22" s="1">
        <v>2016</v>
      </c>
      <c r="AA22">
        <v>3999</v>
      </c>
      <c r="AB22">
        <v>2006</v>
      </c>
      <c r="AC22">
        <v>1745</v>
      </c>
    </row>
    <row r="23" spans="1:29">
      <c r="A23" s="1">
        <v>2016</v>
      </c>
      <c r="B23" s="16">
        <v>323127513</v>
      </c>
      <c r="C23" s="15">
        <v>1248185</v>
      </c>
      <c r="D23" s="16">
        <v>17250</v>
      </c>
      <c r="E23" s="16">
        <v>130603</v>
      </c>
      <c r="F23" s="16">
        <v>332198</v>
      </c>
      <c r="G23" s="16">
        <v>803007</v>
      </c>
      <c r="H23" s="15">
        <v>7919035</v>
      </c>
      <c r="I23" s="16">
        <v>1515096</v>
      </c>
      <c r="J23" s="16">
        <v>5638455</v>
      </c>
      <c r="K23" s="16">
        <v>765484</v>
      </c>
      <c r="N23" s="1">
        <f t="shared" si="9"/>
        <v>386.28248904326512</v>
      </c>
      <c r="O23" s="1">
        <f t="shared" si="10"/>
        <v>5.3384497778745326</v>
      </c>
      <c r="P23" s="1">
        <f t="shared" si="11"/>
        <v>40.418409063173769</v>
      </c>
      <c r="Q23" s="1">
        <f t="shared" si="12"/>
        <v>102.80709213393412</v>
      </c>
      <c r="R23" s="1">
        <f t="shared" si="13"/>
        <v>248.51087192937359</v>
      </c>
      <c r="S23" s="1">
        <f t="shared" si="14"/>
        <v>2450.7461238684432</v>
      </c>
      <c r="T23" s="1">
        <f t="shared" si="15"/>
        <v>468.88486403817927</v>
      </c>
      <c r="U23" s="19">
        <f t="shared" si="16"/>
        <v>1744.9628314380027</v>
      </c>
      <c r="V23" s="19">
        <f t="shared" si="17"/>
        <v>236.89842839226134</v>
      </c>
      <c r="Z23" s="1">
        <v>2017</v>
      </c>
      <c r="AA23">
        <v>3188</v>
      </c>
      <c r="AB23">
        <v>2045</v>
      </c>
      <c r="AC23">
        <v>1696</v>
      </c>
    </row>
    <row r="24" spans="1:29">
      <c r="A24" s="1">
        <v>2017</v>
      </c>
      <c r="B24" s="11">
        <v>325147121</v>
      </c>
      <c r="C24" s="12">
        <v>1283875</v>
      </c>
      <c r="D24" s="11">
        <v>17294</v>
      </c>
      <c r="E24" s="11">
        <v>135666</v>
      </c>
      <c r="F24" s="11">
        <v>320596</v>
      </c>
      <c r="G24" s="11">
        <v>810319</v>
      </c>
      <c r="H24" s="11">
        <v>7682988</v>
      </c>
      <c r="I24" s="12">
        <v>1397045</v>
      </c>
      <c r="J24" s="12">
        <v>5513000</v>
      </c>
      <c r="K24" s="12">
        <v>772943</v>
      </c>
      <c r="N24" s="1">
        <f t="shared" si="9"/>
        <v>394.85971644202255</v>
      </c>
      <c r="O24" s="1">
        <f t="shared" si="10"/>
        <v>5.3188230444150228</v>
      </c>
      <c r="P24" s="1">
        <f t="shared" si="11"/>
        <v>41.72449677018669</v>
      </c>
      <c r="Q24" s="1">
        <f t="shared" si="12"/>
        <v>98.600288698235161</v>
      </c>
      <c r="R24" s="1">
        <f t="shared" si="13"/>
        <v>249.21610792918571</v>
      </c>
      <c r="S24" s="1">
        <f t="shared" si="14"/>
        <v>2362.9266580527405</v>
      </c>
      <c r="T24" s="1">
        <f t="shared" si="15"/>
        <v>429.6654990219028</v>
      </c>
      <c r="U24" s="19">
        <f t="shared" si="16"/>
        <v>1695.5401551902407</v>
      </c>
      <c r="V24" s="19">
        <f t="shared" si="17"/>
        <v>237.72100384059684</v>
      </c>
      <c r="Z24" s="1">
        <v>2018</v>
      </c>
      <c r="AA24">
        <v>5238</v>
      </c>
      <c r="AB24">
        <v>1959</v>
      </c>
      <c r="AC24">
        <v>1595</v>
      </c>
    </row>
    <row r="25" spans="1:29">
      <c r="A25" s="1">
        <v>2018</v>
      </c>
      <c r="B25" s="11">
        <v>327167434</v>
      </c>
      <c r="C25" s="12">
        <v>1245065</v>
      </c>
      <c r="D25" s="11">
        <v>16214</v>
      </c>
      <c r="E25" s="11">
        <v>139380</v>
      </c>
      <c r="F25" s="11">
        <v>282061</v>
      </c>
      <c r="G25" s="11">
        <v>807410</v>
      </c>
      <c r="H25" s="11">
        <v>7196045</v>
      </c>
      <c r="I25" s="12">
        <v>1230149</v>
      </c>
      <c r="J25" s="12">
        <v>5217055</v>
      </c>
      <c r="K25" s="12">
        <v>748841</v>
      </c>
      <c r="N25" s="1">
        <f t="shared" si="9"/>
        <v>380.55896480210191</v>
      </c>
      <c r="O25" s="1">
        <f t="shared" si="10"/>
        <v>4.9558722277963643</v>
      </c>
      <c r="P25" s="1">
        <f t="shared" si="11"/>
        <v>42.602039663886593</v>
      </c>
      <c r="Q25" s="1">
        <f t="shared" si="12"/>
        <v>86.213042829929094</v>
      </c>
      <c r="R25" s="1">
        <f t="shared" si="13"/>
        <v>246.78801008048987</v>
      </c>
      <c r="S25" s="1">
        <f t="shared" si="14"/>
        <v>2199.4991714242565</v>
      </c>
      <c r="T25" s="1">
        <f t="shared" si="15"/>
        <v>375.99983132795546</v>
      </c>
      <c r="U25" s="19">
        <f t="shared" si="16"/>
        <v>1594.6131728991095</v>
      </c>
      <c r="V25" s="19">
        <f t="shared" si="17"/>
        <v>228.88616719719113</v>
      </c>
    </row>
    <row r="26" spans="1:29">
      <c r="A26" s="1">
        <v>2019</v>
      </c>
      <c r="N26" s="1"/>
      <c r="O26" s="1"/>
      <c r="P26" s="1"/>
      <c r="Q26" s="1"/>
      <c r="R26" s="1"/>
      <c r="S26" s="1"/>
      <c r="T26" s="1"/>
      <c r="U26" s="1"/>
      <c r="V26" s="1"/>
    </row>
    <row r="27" spans="1:29">
      <c r="A27" s="1">
        <v>2020</v>
      </c>
      <c r="N27" s="1"/>
      <c r="O27" s="1"/>
      <c r="P27" s="1"/>
      <c r="Q27" s="1"/>
      <c r="R27" s="1"/>
      <c r="S27" s="1"/>
      <c r="T27" s="1"/>
      <c r="U27" s="1"/>
      <c r="V27" s="1"/>
      <c r="AA27" s="1" t="s">
        <v>49</v>
      </c>
    </row>
    <row r="28" spans="1:29">
      <c r="N28" s="1"/>
      <c r="O28" s="1"/>
      <c r="P28" s="1"/>
      <c r="Q28" s="1"/>
      <c r="R28" s="1"/>
      <c r="S28" s="1"/>
      <c r="T28" s="1"/>
      <c r="U28" s="1"/>
      <c r="V28" s="1"/>
      <c r="AA28" s="1" t="s">
        <v>50</v>
      </c>
      <c r="AB28" s="1" t="s">
        <v>51</v>
      </c>
      <c r="AC28" s="1" t="s">
        <v>52</v>
      </c>
    </row>
    <row r="29" spans="1:29">
      <c r="N29" s="1"/>
      <c r="O29" s="1"/>
      <c r="P29" s="1"/>
      <c r="Q29" s="1"/>
      <c r="R29" s="1"/>
      <c r="S29" s="1"/>
      <c r="T29" s="1"/>
      <c r="U29" s="1"/>
      <c r="V29" s="1"/>
      <c r="Z29" s="1">
        <v>2010</v>
      </c>
      <c r="AA29">
        <v>422</v>
      </c>
      <c r="AB29">
        <v>225</v>
      </c>
      <c r="AC29">
        <v>239</v>
      </c>
    </row>
    <row r="30" spans="1:29">
      <c r="A30" s="1">
        <v>2009</v>
      </c>
      <c r="B30">
        <v>4708708</v>
      </c>
      <c r="C30">
        <v>21179</v>
      </c>
      <c r="D30">
        <v>323</v>
      </c>
      <c r="E30">
        <v>1504</v>
      </c>
      <c r="F30">
        <v>6259</v>
      </c>
      <c r="G30">
        <v>13093</v>
      </c>
      <c r="H30">
        <v>177629</v>
      </c>
      <c r="I30">
        <v>48837</v>
      </c>
      <c r="J30">
        <v>117711</v>
      </c>
      <c r="K30">
        <v>11081</v>
      </c>
      <c r="N30" s="1">
        <f t="shared" si="9"/>
        <v>449.78367739091061</v>
      </c>
      <c r="O30" s="1">
        <f t="shared" si="10"/>
        <v>6.8596311344852978</v>
      </c>
      <c r="P30" s="1">
        <f t="shared" si="11"/>
        <v>31.94082113395012</v>
      </c>
      <c r="Q30" s="1">
        <f t="shared" si="12"/>
        <v>132.92393582273525</v>
      </c>
      <c r="R30" s="1">
        <f t="shared" si="13"/>
        <v>278.05928929973999</v>
      </c>
      <c r="S30" s="1">
        <f t="shared" si="14"/>
        <v>3772.3511417569321</v>
      </c>
      <c r="T30" s="1">
        <f t="shared" si="15"/>
        <v>1037.1634851853205</v>
      </c>
      <c r="U30" s="19">
        <f t="shared" si="16"/>
        <v>2499.8577104377678</v>
      </c>
      <c r="V30" s="19">
        <f t="shared" si="17"/>
        <v>235.32994613384395</v>
      </c>
      <c r="Z30" s="1">
        <v>2011</v>
      </c>
      <c r="AA30">
        <v>431</v>
      </c>
      <c r="AB30">
        <v>222</v>
      </c>
      <c r="AC30">
        <v>230</v>
      </c>
    </row>
    <row r="31" spans="1:29">
      <c r="A31" s="1">
        <v>2010</v>
      </c>
      <c r="B31">
        <v>4785401</v>
      </c>
      <c r="C31">
        <v>18363</v>
      </c>
      <c r="D31">
        <v>275</v>
      </c>
      <c r="E31">
        <v>1355</v>
      </c>
      <c r="F31">
        <v>4864</v>
      </c>
      <c r="G31">
        <v>11869</v>
      </c>
      <c r="H31">
        <v>168828</v>
      </c>
      <c r="I31">
        <v>42484</v>
      </c>
      <c r="J31">
        <v>115564</v>
      </c>
      <c r="K31">
        <v>10780</v>
      </c>
      <c r="N31" s="1">
        <f t="shared" si="9"/>
        <v>383.72959758231337</v>
      </c>
      <c r="O31" s="1">
        <f t="shared" si="10"/>
        <v>5.746644847526885</v>
      </c>
      <c r="P31" s="1">
        <f t="shared" si="11"/>
        <v>28.315286430541558</v>
      </c>
      <c r="Q31" s="1">
        <f t="shared" si="12"/>
        <v>101.64247468498461</v>
      </c>
      <c r="R31" s="1">
        <f t="shared" si="13"/>
        <v>248.02519161926034</v>
      </c>
      <c r="S31" s="1">
        <f t="shared" si="14"/>
        <v>3527.9802047937051</v>
      </c>
      <c r="T31" s="1">
        <f t="shared" si="15"/>
        <v>887.78348982666239</v>
      </c>
      <c r="U31" s="19">
        <f t="shared" si="16"/>
        <v>2414.9282369439884</v>
      </c>
      <c r="V31" s="19">
        <f t="shared" si="17"/>
        <v>225.26847802305386</v>
      </c>
      <c r="Z31" s="1">
        <v>2012</v>
      </c>
      <c r="AA31">
        <v>308</v>
      </c>
      <c r="AB31">
        <v>205</v>
      </c>
      <c r="AC31">
        <v>230</v>
      </c>
    </row>
    <row r="32" spans="1:29">
      <c r="A32" s="1">
        <v>2011</v>
      </c>
      <c r="B32">
        <v>4803689</v>
      </c>
      <c r="C32">
        <v>20166</v>
      </c>
      <c r="D32">
        <v>299</v>
      </c>
      <c r="E32">
        <v>1370</v>
      </c>
      <c r="F32">
        <v>4906</v>
      </c>
      <c r="G32">
        <v>13591</v>
      </c>
      <c r="H32">
        <v>173192</v>
      </c>
      <c r="I32">
        <v>51119</v>
      </c>
      <c r="J32">
        <v>111411</v>
      </c>
      <c r="K32">
        <v>10662</v>
      </c>
      <c r="N32" s="1">
        <f t="shared" si="9"/>
        <v>419.80236439120023</v>
      </c>
      <c r="O32" s="1">
        <f t="shared" si="10"/>
        <v>6.2243829690056955</v>
      </c>
      <c r="P32" s="1">
        <f t="shared" si="11"/>
        <v>28.519748051965895</v>
      </c>
      <c r="Q32" s="1">
        <f t="shared" si="12"/>
        <v>102.12984229412021</v>
      </c>
      <c r="R32" s="1">
        <f t="shared" si="13"/>
        <v>282.92839107610837</v>
      </c>
      <c r="S32" s="1">
        <f t="shared" si="14"/>
        <v>3605.3957697927576</v>
      </c>
      <c r="T32" s="1">
        <f t="shared" si="15"/>
        <v>1064.1613143565289</v>
      </c>
      <c r="U32" s="19">
        <f t="shared" si="16"/>
        <v>2319.2800366551623</v>
      </c>
      <c r="V32" s="19">
        <f t="shared" si="17"/>
        <v>221.95441878106598</v>
      </c>
      <c r="Z32" s="1">
        <v>2013</v>
      </c>
      <c r="AA32">
        <v>433</v>
      </c>
      <c r="AB32">
        <v>219</v>
      </c>
      <c r="AC32">
        <v>221</v>
      </c>
    </row>
    <row r="33" spans="1:29">
      <c r="A33" s="1">
        <v>2012</v>
      </c>
      <c r="B33">
        <v>4817528</v>
      </c>
      <c r="C33">
        <v>21693</v>
      </c>
      <c r="D33">
        <v>342</v>
      </c>
      <c r="E33">
        <v>1296</v>
      </c>
      <c r="F33">
        <v>5020</v>
      </c>
      <c r="G33">
        <v>15035</v>
      </c>
      <c r="H33">
        <v>168878</v>
      </c>
      <c r="I33">
        <v>47481</v>
      </c>
      <c r="J33">
        <v>111523</v>
      </c>
      <c r="K33">
        <v>9874</v>
      </c>
      <c r="N33" s="1">
        <f t="shared" si="9"/>
        <v>450.2931794065338</v>
      </c>
      <c r="O33" s="1">
        <f t="shared" si="10"/>
        <v>7.0990765388390065</v>
      </c>
      <c r="P33" s="1">
        <f t="shared" si="11"/>
        <v>26.901763726126759</v>
      </c>
      <c r="Q33" s="1">
        <f t="shared" si="12"/>
        <v>104.20281937126259</v>
      </c>
      <c r="R33" s="1">
        <f t="shared" si="13"/>
        <v>312.0895197703054</v>
      </c>
      <c r="S33" s="1">
        <f t="shared" si="14"/>
        <v>3505.4907828247183</v>
      </c>
      <c r="T33" s="1">
        <f t="shared" si="15"/>
        <v>985.58845947548207</v>
      </c>
      <c r="U33" s="19">
        <f t="shared" si="16"/>
        <v>2314.9424352074338</v>
      </c>
      <c r="V33" s="19">
        <f t="shared" si="17"/>
        <v>204.9598881418022</v>
      </c>
      <c r="Z33" s="1">
        <v>2014</v>
      </c>
      <c r="AA33">
        <v>408</v>
      </c>
      <c r="AB33">
        <v>209</v>
      </c>
      <c r="AC33">
        <v>215</v>
      </c>
    </row>
    <row r="34" spans="1:29">
      <c r="A34" s="1">
        <v>2013</v>
      </c>
      <c r="B34">
        <v>4833996</v>
      </c>
      <c r="C34">
        <v>20834</v>
      </c>
      <c r="D34">
        <v>346</v>
      </c>
      <c r="E34">
        <v>2055</v>
      </c>
      <c r="F34">
        <v>4645</v>
      </c>
      <c r="G34">
        <v>13788</v>
      </c>
      <c r="H34">
        <v>161835</v>
      </c>
      <c r="I34">
        <v>42410</v>
      </c>
      <c r="J34">
        <v>108862</v>
      </c>
      <c r="K34">
        <v>10563</v>
      </c>
      <c r="N34" s="1">
        <f t="shared" si="9"/>
        <v>430.98918575853185</v>
      </c>
      <c r="O34" s="1">
        <f t="shared" si="10"/>
        <v>7.1576393526184141</v>
      </c>
      <c r="P34" s="1">
        <f t="shared" si="11"/>
        <v>42.511412918008212</v>
      </c>
      <c r="Q34" s="1">
        <f t="shared" si="12"/>
        <v>96.090273967955284</v>
      </c>
      <c r="R34" s="1">
        <f t="shared" si="13"/>
        <v>285.22985951994997</v>
      </c>
      <c r="S34" s="1">
        <f t="shared" si="14"/>
        <v>3347.8513428641645</v>
      </c>
      <c r="T34" s="1">
        <f t="shared" si="15"/>
        <v>877.32799116921069</v>
      </c>
      <c r="U34" s="19">
        <f t="shared" si="16"/>
        <v>2252.00848325071</v>
      </c>
      <c r="V34" s="19">
        <f t="shared" si="17"/>
        <v>218.51486844424363</v>
      </c>
      <c r="Z34" s="1">
        <v>2015</v>
      </c>
      <c r="AA34">
        <v>332</v>
      </c>
      <c r="AB34">
        <v>213</v>
      </c>
      <c r="AC34">
        <v>222</v>
      </c>
    </row>
    <row r="35" spans="1:29">
      <c r="A35" s="1">
        <v>2014</v>
      </c>
      <c r="B35">
        <v>4849377</v>
      </c>
      <c r="C35">
        <v>20727</v>
      </c>
      <c r="D35">
        <v>276</v>
      </c>
      <c r="E35">
        <v>2005</v>
      </c>
      <c r="F35">
        <v>4701</v>
      </c>
      <c r="G35">
        <v>13745</v>
      </c>
      <c r="H35">
        <v>154094</v>
      </c>
      <c r="I35">
        <v>39715</v>
      </c>
      <c r="J35">
        <v>104238</v>
      </c>
      <c r="K35">
        <v>10141</v>
      </c>
      <c r="N35" s="1">
        <f t="shared" si="9"/>
        <v>427.41572783473009</v>
      </c>
      <c r="O35" s="1">
        <f t="shared" si="10"/>
        <v>5.6914527371247896</v>
      </c>
      <c r="P35" s="1">
        <f t="shared" si="11"/>
        <v>41.345517166431897</v>
      </c>
      <c r="Q35" s="1">
        <f t="shared" si="12"/>
        <v>96.940287381245057</v>
      </c>
      <c r="R35" s="1">
        <f t="shared" si="13"/>
        <v>283.43847054992835</v>
      </c>
      <c r="S35" s="1">
        <f t="shared" si="14"/>
        <v>3177.6040509945919</v>
      </c>
      <c r="T35" s="1">
        <f t="shared" si="15"/>
        <v>818.97117918446031</v>
      </c>
      <c r="U35" s="19">
        <f t="shared" si="16"/>
        <v>2149.5132261319341</v>
      </c>
      <c r="V35" s="19">
        <f t="shared" si="17"/>
        <v>209.11964567819743</v>
      </c>
      <c r="Z35" s="1">
        <v>2016</v>
      </c>
      <c r="AA35">
        <v>504</v>
      </c>
      <c r="AB35">
        <v>241</v>
      </c>
      <c r="AC35">
        <v>237</v>
      </c>
    </row>
    <row r="36" spans="1:29">
      <c r="A36" s="1">
        <v>2015</v>
      </c>
      <c r="B36" s="13">
        <v>4858979</v>
      </c>
      <c r="C36" s="13">
        <v>22952</v>
      </c>
      <c r="D36" s="14">
        <v>348</v>
      </c>
      <c r="E36" s="13">
        <v>2039</v>
      </c>
      <c r="F36" s="13">
        <v>4611</v>
      </c>
      <c r="G36" s="13">
        <v>15954</v>
      </c>
      <c r="H36" s="13">
        <v>144746</v>
      </c>
      <c r="I36" s="13">
        <v>35255</v>
      </c>
      <c r="J36" s="13">
        <v>99156</v>
      </c>
      <c r="K36" s="13">
        <v>10335</v>
      </c>
      <c r="N36" s="1">
        <f t="shared" si="9"/>
        <v>472.36260951117509</v>
      </c>
      <c r="O36" s="1">
        <f t="shared" si="10"/>
        <v>7.1619984362970079</v>
      </c>
      <c r="P36" s="1">
        <f t="shared" si="11"/>
        <v>41.963548309222986</v>
      </c>
      <c r="Q36" s="1">
        <f t="shared" si="12"/>
        <v>94.896479280935367</v>
      </c>
      <c r="R36" s="1">
        <f t="shared" si="13"/>
        <v>328.34058348471973</v>
      </c>
      <c r="S36" s="1">
        <f t="shared" si="14"/>
        <v>2978.9385794834675</v>
      </c>
      <c r="T36" s="1">
        <f t="shared" si="15"/>
        <v>725.56395078060643</v>
      </c>
      <c r="U36" s="19">
        <f t="shared" si="16"/>
        <v>2040.6756234180061</v>
      </c>
      <c r="V36" s="19">
        <f t="shared" si="17"/>
        <v>212.6990052848551</v>
      </c>
      <c r="Z36" s="1">
        <v>2017</v>
      </c>
      <c r="AA36">
        <v>501</v>
      </c>
      <c r="AB36">
        <v>262</v>
      </c>
      <c r="AC36">
        <v>238</v>
      </c>
    </row>
    <row r="37" spans="1:29">
      <c r="A37" s="1">
        <v>2016</v>
      </c>
      <c r="B37">
        <v>4863300</v>
      </c>
      <c r="C37">
        <v>25886</v>
      </c>
      <c r="D37">
        <v>407</v>
      </c>
      <c r="E37">
        <v>1916</v>
      </c>
      <c r="F37">
        <v>4686</v>
      </c>
      <c r="G37">
        <v>18877</v>
      </c>
      <c r="H37">
        <v>143362</v>
      </c>
      <c r="I37">
        <v>34065</v>
      </c>
      <c r="J37">
        <v>97574</v>
      </c>
      <c r="K37">
        <v>11723</v>
      </c>
      <c r="N37" s="1">
        <f t="shared" si="9"/>
        <v>532.27232537577368</v>
      </c>
      <c r="O37" s="1">
        <f t="shared" si="10"/>
        <v>8.3688030761005905</v>
      </c>
      <c r="P37" s="1">
        <f t="shared" si="11"/>
        <v>39.397117183805236</v>
      </c>
      <c r="Q37" s="1">
        <f t="shared" si="12"/>
        <v>96.354327308617599</v>
      </c>
      <c r="R37" s="1">
        <f t="shared" si="13"/>
        <v>388.15207780725024</v>
      </c>
      <c r="S37" s="1">
        <f t="shared" si="14"/>
        <v>2947.8337754199824</v>
      </c>
      <c r="T37" s="1">
        <f t="shared" si="15"/>
        <v>700.45031151687124</v>
      </c>
      <c r="U37" s="19">
        <f t="shared" si="16"/>
        <v>2006.3331482738058</v>
      </c>
      <c r="V37" s="19">
        <f t="shared" si="17"/>
        <v>241.0503156293052</v>
      </c>
      <c r="Z37" s="1">
        <v>2018</v>
      </c>
      <c r="AA37">
        <v>704</v>
      </c>
      <c r="AB37">
        <v>268</v>
      </c>
      <c r="AC37">
        <v>229</v>
      </c>
    </row>
    <row r="38" spans="1:29">
      <c r="A38" s="1">
        <v>2017</v>
      </c>
      <c r="B38">
        <v>4875120</v>
      </c>
      <c r="C38">
        <v>25469</v>
      </c>
      <c r="D38">
        <v>419</v>
      </c>
      <c r="E38">
        <v>2001</v>
      </c>
      <c r="F38">
        <v>4233</v>
      </c>
      <c r="G38">
        <v>18816</v>
      </c>
      <c r="H38">
        <v>143774</v>
      </c>
      <c r="I38" s="13">
        <v>31270</v>
      </c>
      <c r="J38" s="13">
        <v>99707</v>
      </c>
      <c r="K38">
        <v>12797</v>
      </c>
      <c r="N38" s="1">
        <f t="shared" si="9"/>
        <v>522.4281658707888</v>
      </c>
      <c r="O38" s="1">
        <f t="shared" si="10"/>
        <v>8.5946602340044969</v>
      </c>
      <c r="P38" s="1">
        <f t="shared" si="11"/>
        <v>41.045143504159896</v>
      </c>
      <c r="Q38" s="1">
        <f t="shared" si="12"/>
        <v>86.828631910599128</v>
      </c>
      <c r="R38" s="1">
        <f t="shared" si="13"/>
        <v>385.95973022202531</v>
      </c>
      <c r="S38" s="1">
        <f t="shared" si="14"/>
        <v>2949.1376622524162</v>
      </c>
      <c r="T38" s="1">
        <f t="shared" si="15"/>
        <v>641.42010863322332</v>
      </c>
      <c r="U38" s="19">
        <f t="shared" si="16"/>
        <v>2045.2214509591561</v>
      </c>
      <c r="V38" s="19">
        <f t="shared" si="17"/>
        <v>262.49610266003708</v>
      </c>
    </row>
    <row r="39" spans="1:29">
      <c r="A39" s="1">
        <v>2018</v>
      </c>
      <c r="B39">
        <v>4887871</v>
      </c>
      <c r="C39">
        <v>25399</v>
      </c>
      <c r="D39">
        <v>383</v>
      </c>
      <c r="E39">
        <v>1996</v>
      </c>
      <c r="F39">
        <v>4076</v>
      </c>
      <c r="G39">
        <v>18944</v>
      </c>
      <c r="H39">
        <v>137700</v>
      </c>
      <c r="I39" s="13">
        <v>28841</v>
      </c>
      <c r="J39" s="13">
        <v>95747</v>
      </c>
      <c r="K39">
        <v>13112</v>
      </c>
      <c r="N39" s="1">
        <f t="shared" si="9"/>
        <v>519.63318999212538</v>
      </c>
      <c r="O39" s="1">
        <f t="shared" si="10"/>
        <v>7.8357223420994533</v>
      </c>
      <c r="P39" s="1">
        <f t="shared" si="11"/>
        <v>40.835774921228484</v>
      </c>
      <c r="Q39" s="1">
        <f t="shared" si="12"/>
        <v>83.390089468400461</v>
      </c>
      <c r="R39" s="1">
        <f t="shared" si="13"/>
        <v>387.57160326039701</v>
      </c>
      <c r="S39" s="1">
        <f t="shared" si="14"/>
        <v>2817.1774582430671</v>
      </c>
      <c r="T39" s="1">
        <f t="shared" si="15"/>
        <v>590.05239704566668</v>
      </c>
      <c r="U39" s="19">
        <f t="shared" si="16"/>
        <v>1958.8692091096514</v>
      </c>
      <c r="V39" s="19">
        <f t="shared" si="17"/>
        <v>268.25585208774947</v>
      </c>
    </row>
    <row r="40" spans="1:29">
      <c r="A40" s="1">
        <v>2019</v>
      </c>
    </row>
    <row r="41" spans="1:29">
      <c r="A41" s="1">
        <v>2020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 sample t-test data</vt:lpstr>
      <vt:lpstr>Sheet1</vt:lpstr>
      <vt:lpstr>Sheet2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 E. Lang</dc:creator>
  <cp:lastModifiedBy>Kay E. Lang</cp:lastModifiedBy>
  <dcterms:created xsi:type="dcterms:W3CDTF">2019-03-05T19:16:22Z</dcterms:created>
  <dcterms:modified xsi:type="dcterms:W3CDTF">2020-03-24T16:51:52Z</dcterms:modified>
</cp:coreProperties>
</file>